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tabRatio="784" activeTab="5"/>
  </bookViews>
  <sheets>
    <sheet name="ฐานะการเงิน" sheetId="1" r:id="rId1"/>
    <sheet name="ฐานะการเงิน (ต่อ)" sheetId="2" r:id="rId2"/>
    <sheet name="กำไรขาดทุนเบ็ดเสร็จ(3M)" sheetId="3" r:id="rId3"/>
    <sheet name="กำไรขาดทุนเบ็ดเสร็จ(9M)" sheetId="4" r:id="rId4"/>
    <sheet name="ส่วนของเจ้าของ" sheetId="5" r:id="rId5"/>
    <sheet name="กระแสเงินสด " sheetId="6" r:id="rId6"/>
  </sheets>
  <definedNames>
    <definedName name="AS2DocOpenMode" hidden="1">"AS2DocumentEdit"</definedName>
    <definedName name="_xlnm.Print_Area" localSheetId="3">'กำไรขาดทุนเบ็ดเสร็จ(9M)'!$A$1:$F$39</definedName>
  </definedNames>
  <calcPr fullCalcOnLoad="1"/>
</workbook>
</file>

<file path=xl/sharedStrings.xml><?xml version="1.0" encoding="utf-8"?>
<sst xmlns="http://schemas.openxmlformats.org/spreadsheetml/2006/main" count="192" uniqueCount="112">
  <si>
    <t>หมายเหตุ</t>
  </si>
  <si>
    <t>รวมสินทรัพย์</t>
  </si>
  <si>
    <t>รวมหนี้สิน</t>
  </si>
  <si>
    <t>รายได้</t>
  </si>
  <si>
    <t>รายได้อื่น</t>
  </si>
  <si>
    <t>รวมรายได้</t>
  </si>
  <si>
    <t>ค่าใช้จ่าย</t>
  </si>
  <si>
    <t>รวม</t>
  </si>
  <si>
    <t>งบกระแสเงินสด</t>
  </si>
  <si>
    <t>เงินสดและรายการเทียบเท่าเงินสด</t>
  </si>
  <si>
    <t>สินทรัพย์</t>
  </si>
  <si>
    <t>ชำระแล้ว</t>
  </si>
  <si>
    <t>เงินสดและรายการเทียบเท่าเงินสด ณ วันที่ 1 มกราคม</t>
  </si>
  <si>
    <t xml:space="preserve">ทุนเรือนหุ้น </t>
  </si>
  <si>
    <t>ทุนจดทะเบียน</t>
  </si>
  <si>
    <t>ทุนที่ออกและชำระแล้ว</t>
  </si>
  <si>
    <t>เงินลงทุนในหลักทรัพย์</t>
  </si>
  <si>
    <t>สินทรัพย์อื่น</t>
  </si>
  <si>
    <t>เจ้าหนี้บริษัทประกันภัยต่อ</t>
  </si>
  <si>
    <t>หนี้สินจากสัญญาประกันภัย</t>
  </si>
  <si>
    <t>หนี้สินอื่น</t>
  </si>
  <si>
    <t>ส่วนของเจ้าของ</t>
  </si>
  <si>
    <t>รวมส่วนของเจ้าของ</t>
  </si>
  <si>
    <t>รวมหนี้สินและส่วนของเจ้าของ</t>
  </si>
  <si>
    <t>รายได้ค่าจ้างและค่าบำเหน็จ</t>
  </si>
  <si>
    <t>ทุนเรือนหุ้น</t>
  </si>
  <si>
    <t>ที่ออกและ</t>
  </si>
  <si>
    <t>เบี้ยประกันภัยรับจากการรับประกันภัยโดยตรง</t>
  </si>
  <si>
    <t>ค่าจ้างและค่าบำเหน็จจากการรับประกันภัยโดยตรง</t>
  </si>
  <si>
    <t>ค่าใช้จ่ายในการรับประกันภัยอื่น</t>
  </si>
  <si>
    <t>ค่าใช้จ่ายในการดำเนินงาน</t>
  </si>
  <si>
    <t>หนี้สินและส่วนของเจ้าของ</t>
  </si>
  <si>
    <t>งบแสดงฐานะการเงิน</t>
  </si>
  <si>
    <t xml:space="preserve">หน่วย : บาท </t>
  </si>
  <si>
    <t>สินทรัพย์จากการประกันภัยต่อ</t>
  </si>
  <si>
    <t>บาท</t>
  </si>
  <si>
    <t>ค่าสินไหมทดแทน</t>
  </si>
  <si>
    <t>ค่าจ้างและค่าบำเหน็จ</t>
  </si>
  <si>
    <t>รายได้จากการลงทุนสุทธิ</t>
  </si>
  <si>
    <t>สินทรัพย์ไม่มีตัวตน</t>
  </si>
  <si>
    <t>กระแสเงินสดได้มาจาก (ใช้ไปใน) กิจกรรมดำเนินงาน</t>
  </si>
  <si>
    <t>ภาระผูกพันผลประโยชน์พนักงาน</t>
  </si>
  <si>
    <t xml:space="preserve">ณ วันที่ </t>
  </si>
  <si>
    <t>งบแสดงการเปลี่ยนแปลงส่วนของเจ้าของ</t>
  </si>
  <si>
    <t>งบกำไรขาดทุนและกำไรขาดทุนเบ็ดเสร็จอื่น</t>
  </si>
  <si>
    <t>ลูกหนี้จากสัญญาประกันภัยต่อ</t>
  </si>
  <si>
    <t>เบี้ยประกันภัยรับ</t>
  </si>
  <si>
    <r>
      <rPr>
        <u val="single"/>
        <sz val="16"/>
        <color indexed="8"/>
        <rFont val="Angsana New"/>
        <family val="1"/>
      </rPr>
      <t>หัก</t>
    </r>
    <r>
      <rPr>
        <sz val="16"/>
        <color indexed="8"/>
        <rFont val="Angsana New"/>
        <family val="1"/>
      </rPr>
      <t xml:space="preserve"> เบี้ยประกันภัยจ่ายจากการเอาประกันภัยต่อ</t>
    </r>
  </si>
  <si>
    <t>เบี้ยประกันภัยรับสุทธิ</t>
  </si>
  <si>
    <t>รวมค่าใช้จ่าย</t>
  </si>
  <si>
    <t>บริษัท แปซิฟิค ครอส ประกันสุขภาพ จำกัด (มหาชน)</t>
  </si>
  <si>
    <t>ดูหมายเหตุประกอบงบการเงินแบบย่อ</t>
  </si>
  <si>
    <t>“ยังไม่ได้ตรวจสอบ”</t>
  </si>
  <si>
    <t>อุปกรณ์</t>
  </si>
  <si>
    <t>ค่าสินไหมทดแทนจากการรับประกันภัยโดยตรง</t>
  </si>
  <si>
    <t>ต้นทุนทางการเงิน</t>
  </si>
  <si>
    <t>รายได้จากการลงทุนอื่น</t>
  </si>
  <si>
    <r>
      <rPr>
        <u val="single"/>
        <sz val="16"/>
        <color indexed="8"/>
        <rFont val="Angsana New"/>
        <family val="1"/>
      </rPr>
      <t>หัก</t>
    </r>
    <r>
      <rPr>
        <sz val="16"/>
        <color indexed="8"/>
        <rFont val="Angsana New"/>
        <family val="1"/>
      </rPr>
      <t xml:space="preserve"> ค่าสินไหมทดแทนรับคืนจากการประกันภัยต่อ</t>
    </r>
  </si>
  <si>
    <t>เบี้ยประกันภัยที่ถือเป็นรายได้สุทธิจากการประกันภัยต่อ</t>
  </si>
  <si>
    <t xml:space="preserve">ค่าใช้จ่ายภาษีเงินได้ </t>
  </si>
  <si>
    <r>
      <t>งบแสดงฐานะการเงิน</t>
    </r>
    <r>
      <rPr>
        <sz val="18"/>
        <color indexed="8"/>
        <rFont val="Angsana New"/>
        <family val="1"/>
      </rPr>
      <t xml:space="preserve"> (ต่อ)</t>
    </r>
  </si>
  <si>
    <t>31 ธันวาคม</t>
  </si>
  <si>
    <t>เพิ่มทุน</t>
  </si>
  <si>
    <t>เงินสดจ่ายจากการซื้ออุปกรณ์</t>
  </si>
  <si>
    <t>ขาดทุนสะสม</t>
  </si>
  <si>
    <t>ยังไม่จัดสรร (ขาดทุน)</t>
  </si>
  <si>
    <t>-</t>
  </si>
  <si>
    <t>ขาดทุนเบ็ดเสร็จสำหรับงวด</t>
  </si>
  <si>
    <t>เบี้ยประกันภัยค้างรับ</t>
  </si>
  <si>
    <t>เงินสดรับจากการเพิ่มทุน</t>
  </si>
  <si>
    <t>เงินสดสุทธิใช้ไปในกิจกรรมลงทุน</t>
  </si>
  <si>
    <t>เงินสดสุทธิได้มาจากกิจกรรมจัดหาเงิน</t>
  </si>
  <si>
    <t>กระแสเงินสดได้มาจากกิจกรรมจัดหาเงิน</t>
  </si>
  <si>
    <t>กระแสเงินสดใช้ไปในกิจกรรมลงทุน</t>
  </si>
  <si>
    <t xml:space="preserve">ขาดทุนสะสม </t>
  </si>
  <si>
    <t>รายได้จากการลงทุนค้างรับ</t>
  </si>
  <si>
    <t>หุ้นสามัญ 20,000,000 หุ้น มูลค่าหุ้นละ 25 บาท</t>
  </si>
  <si>
    <t>ยอดคงเหลือต้นงวด ณ วันที่ 1 มกราคม 2561</t>
  </si>
  <si>
    <t>หนี้สิน</t>
  </si>
  <si>
    <t>ยังไม่ได้จัดสรร</t>
  </si>
  <si>
    <t>(ขาดทุน)</t>
  </si>
  <si>
    <t>เงินสดจ่ายจากการซื้อสินทรัพย์ไม่มีตัวตน</t>
  </si>
  <si>
    <t>ยอดคงเหลือต้นงวด ณ วันที่ 1 มกราคม 2560</t>
  </si>
  <si>
    <t>เงินสดรับ (จ่าย) เกี่ยวกับการประกันภัยต่อ</t>
  </si>
  <si>
    <t>เงินสดและรายการเทียบเท่าเงินสดเพิ่มขึ้น (ลดลง) สุทธิ</t>
  </si>
  <si>
    <t>...................................................................</t>
  </si>
  <si>
    <t>นายโธมัส เพรสทิส ธอมสัน</t>
  </si>
  <si>
    <t>นายธนฉัตร  แก้วใจเพชร</t>
  </si>
  <si>
    <t>กำไร (ขาดทุน) เบ็ดเสร็จอื่น</t>
  </si>
  <si>
    <t>กำไรเบ็ดเสร็จสำหรับงวด</t>
  </si>
  <si>
    <t>กำไร (ขาดทุน) ก่อนภาษีเงินได้</t>
  </si>
  <si>
    <t>กำไร (ขาดทุน) สุทธิ</t>
  </si>
  <si>
    <t>กำไร (ขาดทุน) เบ็ดเสร็จรวม</t>
  </si>
  <si>
    <t>กำไร (ขาดทุน) ต่อหุ้น</t>
  </si>
  <si>
    <t>กำไร (ขาดทุน) ต่อหุ้นขั้นพื้นฐาน</t>
  </si>
  <si>
    <t>(เพิ่มขึ้น) ลดลงจากงวดก่อน</t>
  </si>
  <si>
    <t>ณ วันที่ 30 กันยายน 2561</t>
  </si>
  <si>
    <t>30 กันยายน</t>
  </si>
  <si>
    <t>สำหรับงวดสามเดือนสิ้นสุดวันที่ 30 กันยายน 2561</t>
  </si>
  <si>
    <t>สำหรับงวดเก้าเดือนสิ้นสุดวันที่ 30 กันยายน 2561</t>
  </si>
  <si>
    <t>ยอดคงเหลือปลายงวด ณ วันที่ 30 กันยายน 2560</t>
  </si>
  <si>
    <t>ยอดคงเหลือปลายงวด ณ วันที่ 30 กันยายน 2561</t>
  </si>
  <si>
    <t>เงินสดและรายการเทียบเท่าเงินสด ณ วันที่ 30 กันยายน</t>
  </si>
  <si>
    <t>กำไรก่อนภาษีเงินได้</t>
  </si>
  <si>
    <t>กำไรสุทธิ</t>
  </si>
  <si>
    <t>กำไรเบ็ดเสร็จอื่น</t>
  </si>
  <si>
    <t>กำไรเบ็ดเสร็จรวม</t>
  </si>
  <si>
    <t>กำไรต่อหุ้น</t>
  </si>
  <si>
    <t>กำไรต่อหุ้นขั้นพื้นฐาน</t>
  </si>
  <si>
    <t xml:space="preserve">เงินสดสุทธิได้มาจาก (ใช้ไปใน) กิจกรรมดำเนินงาน </t>
  </si>
  <si>
    <t>(เพิ่มขึ้น) ลดลงจากปีก่อน</t>
  </si>
  <si>
    <r>
      <rPr>
        <u val="single"/>
        <sz val="16"/>
        <color indexed="8"/>
        <rFont val="Angsana New"/>
        <family val="1"/>
      </rPr>
      <t>บวก (หัก)</t>
    </r>
    <r>
      <rPr>
        <sz val="16"/>
        <color indexed="8"/>
        <rFont val="Angsana New"/>
        <family val="1"/>
      </rPr>
      <t xml:space="preserve"> สำรองเบี้ยประกันภัยที่ยังไม่ถือเป็นรายได้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</si>
</sst>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_(* #,##0_);_(* \(#,##0\);_(* &quot;-&quot;??_);_(@_)"/>
    <numFmt numFmtId="183" formatCode="_(* #,##0.0000_);_(* \(#,##0.0000\);_(* &quot;-&quot;????_);_(@_)"/>
    <numFmt numFmtId="184" formatCode="_(* #,##0_);_(* \(#,##0\);_(* &quot;-&quot;???_);_(@_)"/>
    <numFmt numFmtId="185" formatCode="#,##0.0"/>
    <numFmt numFmtId="186" formatCode="_(* #,##0_);_(* \(#,##0\);_(* &quot;-&quot;????_);_(@_)"/>
    <numFmt numFmtId="187" formatCode="#,##0_);\(#,##0\);&quot;-&quot;"/>
    <numFmt numFmtId="188" formatCode="_(* #,##0.00_);_(* \(#,##0.00\);_(* &quot;-&quot;_);_(@_)"/>
    <numFmt numFmtId="189" formatCode="_(* #,##0.00000_);_(* \(#,##0.00000\);_(* &quot;-&quot;?????_);_(@_)"/>
    <numFmt numFmtId="190" formatCode="* #,##0_);* \(#,##0\);&quot;-&quot;??_);@"/>
    <numFmt numFmtId="191" formatCode="_(* #,##0_);_(* \(#,##0\);_(* &quot;-&quot;?????_);_(@_)"/>
    <numFmt numFmtId="192" formatCode="_(* #,##0.0_);_(* \(#,##0.0\);_(* &quot;-&quot;??_);_(@_)"/>
    <numFmt numFmtId="193" formatCode="[$-409]dddd\,\ mmmm\ dd\,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00_);_(* \(#,##0.000\);_(* &quot;-&quot;??_);_(@_)"/>
    <numFmt numFmtId="199" formatCode="_(* #,##0.0000_);_(* \(#,##0.0000\);_(* &quot;-&quot;??_);_(@_)"/>
    <numFmt numFmtId="200" formatCode="#,##0.0_);\(#,##0.0\)"/>
    <numFmt numFmtId="201" formatCode="[$-409]dddd\,\ mmmm\ d\,\ yyyy"/>
    <numFmt numFmtId="202" formatCode="_(* #,##0.0000_);_(* \(#,##0.0000\);_(* &quot;-&quot;?????_);_(@_)"/>
    <numFmt numFmtId="203" formatCode="_(* #,##0.000_);_(* \(#,##0.000\);_(* &quot;-&quot;?????_);_(@_)"/>
    <numFmt numFmtId="204" formatCode="_(* #,##0.00_);_(* \(#,##0.00\);_(* &quot;-&quot;?????_);_(@_)"/>
    <numFmt numFmtId="205" formatCode="_(* #,##0.0_);_(* \(#,##0.0\);_(* &quot;-&quot;?????_);_(@_)"/>
    <numFmt numFmtId="206" formatCode="\-"/>
  </numFmts>
  <fonts count="64">
    <font>
      <sz val="14"/>
      <name val="Angsana New"/>
      <family val="1"/>
    </font>
    <font>
      <sz val="14"/>
      <name val="Cordia New"/>
      <family val="0"/>
    </font>
    <font>
      <sz val="14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sz val="18"/>
      <color indexed="8"/>
      <name val="Angsana New"/>
      <family val="1"/>
    </font>
    <font>
      <sz val="12"/>
      <name val="CordiaUPC"/>
      <family val="2"/>
    </font>
    <font>
      <sz val="16"/>
      <name val="AngsanaUPC"/>
      <family val="1"/>
    </font>
    <font>
      <b/>
      <sz val="17"/>
      <name val="Angsana New"/>
      <family val="1"/>
    </font>
    <font>
      <sz val="18"/>
      <name val="Angsana New"/>
      <family val="1"/>
    </font>
    <font>
      <sz val="14"/>
      <name val="AngsanaUPC"/>
      <family val="1"/>
    </font>
    <font>
      <sz val="11"/>
      <name val="Angsana New"/>
      <family val="1"/>
    </font>
    <font>
      <vertAlign val="superscript"/>
      <sz val="18"/>
      <name val="AngsanaUPC"/>
      <family val="1"/>
    </font>
    <font>
      <sz val="12"/>
      <name val="Times New Roman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6"/>
      <color indexed="8"/>
      <name val="Angsana New"/>
      <family val="1"/>
    </font>
    <font>
      <u val="single"/>
      <sz val="14"/>
      <color indexed="12"/>
      <name val="Angsana New"/>
      <family val="1"/>
    </font>
    <font>
      <u val="single"/>
      <sz val="14"/>
      <color indexed="36"/>
      <name val="Angsana New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6"/>
      <color indexed="8"/>
      <name val="Angsana New"/>
      <family val="1"/>
    </font>
    <font>
      <sz val="16"/>
      <name val="Cordia New"/>
      <family val="2"/>
    </font>
    <font>
      <b/>
      <sz val="14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Angsana New"/>
      <family val="1"/>
    </font>
    <font>
      <sz val="14"/>
      <color theme="1"/>
      <name val="Angsana New"/>
      <family val="1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0" fontId="20" fillId="0" borderId="0" applyFill="0" applyBorder="0" applyProtection="0">
      <alignment/>
    </xf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" fontId="6" fillId="0" borderId="0" applyFon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2" fillId="0" borderId="0" applyFill="0" applyBorder="0" applyAlignment="0" applyProtection="0"/>
    <xf numFmtId="0" fontId="10" fillId="0" borderId="0">
      <alignment/>
      <protection/>
    </xf>
  </cellStyleXfs>
  <cellXfs count="1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0" fontId="17" fillId="0" borderId="0" xfId="0" applyFont="1" applyFill="1" applyAlignment="1">
      <alignment horizontal="justify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indent="2"/>
    </xf>
    <xf numFmtId="0" fontId="17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indent="2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justify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2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 quotePrefix="1">
      <alignment horizontal="center" wrapText="1"/>
    </xf>
    <xf numFmtId="0" fontId="17" fillId="0" borderId="0" xfId="0" applyFont="1" applyFill="1" applyBorder="1" applyAlignment="1">
      <alignment horizontal="center" wrapText="1"/>
    </xf>
    <xf numFmtId="37" fontId="14" fillId="0" borderId="0" xfId="0" applyNumberFormat="1" applyFont="1" applyFill="1" applyBorder="1" applyAlignment="1">
      <alignment horizontal="right" vertical="center"/>
    </xf>
    <xf numFmtId="37" fontId="14" fillId="0" borderId="10" xfId="44" applyNumberFormat="1" applyFont="1" applyFill="1" applyBorder="1" applyAlignment="1">
      <alignment horizontal="right" vertical="center"/>
    </xf>
    <xf numFmtId="37" fontId="4" fillId="0" borderId="11" xfId="44" applyNumberFormat="1" applyFont="1" applyFill="1" applyBorder="1" applyAlignment="1">
      <alignment horizontal="right"/>
    </xf>
    <xf numFmtId="185" fontId="15" fillId="0" borderId="0" xfId="0" applyNumberFormat="1" applyFont="1" applyFill="1" applyBorder="1" applyAlignment="1">
      <alignment vertical="center"/>
    </xf>
    <xf numFmtId="185" fontId="14" fillId="0" borderId="0" xfId="0" applyNumberFormat="1" applyFont="1" applyFill="1" applyBorder="1" applyAlignment="1">
      <alignment horizontal="left" vertical="center" indent="2"/>
    </xf>
    <xf numFmtId="0" fontId="14" fillId="0" borderId="0" xfId="0" applyFont="1" applyFill="1" applyBorder="1" applyAlignment="1" applyProtection="1">
      <alignment horizontal="left" vertical="center" indent="2"/>
      <protection/>
    </xf>
    <xf numFmtId="0" fontId="14" fillId="0" borderId="0" xfId="0" applyFont="1" applyFill="1" applyBorder="1" applyAlignment="1" applyProtection="1">
      <alignment horizontal="left" vertical="center" indent="4"/>
      <protection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justify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 applyProtection="1">
      <alignment horizontal="center" vertical="center"/>
      <protection/>
    </xf>
    <xf numFmtId="185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horizontal="left" vertical="center" wrapText="1" indent="6"/>
    </xf>
    <xf numFmtId="49" fontId="15" fillId="0" borderId="0" xfId="0" applyNumberFormat="1" applyFont="1" applyFill="1" applyAlignment="1">
      <alignment horizontal="center"/>
    </xf>
    <xf numFmtId="0" fontId="8" fillId="0" borderId="0" xfId="62" applyFont="1" applyFill="1" applyBorder="1" applyAlignment="1">
      <alignment horizontal="center" vertical="center"/>
      <protection/>
    </xf>
    <xf numFmtId="185" fontId="14" fillId="0" borderId="0" xfId="0" applyNumberFormat="1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4" fillId="0" borderId="0" xfId="0" applyFont="1" applyFill="1" applyAlignment="1" quotePrefix="1">
      <alignment horizontal="center" wrapText="1"/>
    </xf>
    <xf numFmtId="182" fontId="4" fillId="0" borderId="0" xfId="45" applyNumberFormat="1" applyFont="1" applyFill="1" applyAlignment="1">
      <alignment vertical="center"/>
    </xf>
    <xf numFmtId="182" fontId="4" fillId="0" borderId="11" xfId="45" applyNumberFormat="1" applyFont="1" applyFill="1" applyBorder="1" applyAlignment="1">
      <alignment vertical="center"/>
    </xf>
    <xf numFmtId="37" fontId="14" fillId="0" borderId="1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horizontal="right" vertical="center"/>
    </xf>
    <xf numFmtId="186" fontId="14" fillId="0" borderId="11" xfId="0" applyNumberFormat="1" applyFont="1" applyFill="1" applyBorder="1" applyAlignment="1">
      <alignment horizontal="right" vertical="center"/>
    </xf>
    <xf numFmtId="37" fontId="14" fillId="0" borderId="0" xfId="62" applyNumberFormat="1" applyFont="1" applyFill="1" applyBorder="1" applyAlignment="1">
      <alignment horizontal="right" vertical="center"/>
      <protection/>
    </xf>
    <xf numFmtId="186" fontId="14" fillId="0" borderId="10" xfId="0" applyNumberFormat="1" applyFont="1" applyFill="1" applyBorder="1" applyAlignment="1">
      <alignment horizontal="right" vertical="center"/>
    </xf>
    <xf numFmtId="37" fontId="4" fillId="0" borderId="11" xfId="0" applyNumberFormat="1" applyFont="1" applyFill="1" applyBorder="1" applyAlignment="1">
      <alignment vertical="center"/>
    </xf>
    <xf numFmtId="0" fontId="9" fillId="0" borderId="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0" fontId="15" fillId="0" borderId="12" xfId="72" applyFont="1" applyFill="1" applyBorder="1" applyAlignment="1">
      <alignment horizontal="center" vertical="center"/>
      <protection/>
    </xf>
    <xf numFmtId="0" fontId="24" fillId="0" borderId="0" xfId="72" applyFont="1" applyFill="1" applyBorder="1" applyAlignment="1">
      <alignment horizontal="center" vertical="center"/>
      <protection/>
    </xf>
    <xf numFmtId="0" fontId="24" fillId="0" borderId="13" xfId="72" applyFont="1" applyFill="1" applyBorder="1" applyAlignment="1">
      <alignment horizontal="center" vertical="center"/>
      <protection/>
    </xf>
    <xf numFmtId="0" fontId="0" fillId="0" borderId="0" xfId="7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72" applyFont="1" applyFill="1" applyAlignment="1">
      <alignment horizontal="left" vertical="center" indent="1"/>
      <protection/>
    </xf>
    <xf numFmtId="0" fontId="24" fillId="0" borderId="0" xfId="72" applyFont="1" applyFill="1" applyAlignment="1">
      <alignment vertical="center"/>
      <protection/>
    </xf>
    <xf numFmtId="0" fontId="15" fillId="0" borderId="0" xfId="72" applyFont="1" applyFill="1" applyAlignment="1">
      <alignment vertical="center"/>
      <protection/>
    </xf>
    <xf numFmtId="182" fontId="14" fillId="0" borderId="0" xfId="71" applyNumberFormat="1" applyFont="1" applyFill="1" applyBorder="1" applyAlignment="1">
      <alignment vertical="center"/>
    </xf>
    <xf numFmtId="0" fontId="11" fillId="0" borderId="0" xfId="62" applyFont="1" applyFill="1" applyBorder="1" applyAlignment="1">
      <alignment vertical="center"/>
      <protection/>
    </xf>
    <xf numFmtId="0" fontId="15" fillId="0" borderId="0" xfId="64" applyFont="1" applyFill="1" applyBorder="1" applyAlignment="1" quotePrefix="1">
      <alignment horizontal="center" wrapText="1"/>
      <protection/>
    </xf>
    <xf numFmtId="0" fontId="0" fillId="0" borderId="0" xfId="72" applyFont="1" applyFill="1" applyAlignment="1">
      <alignment horizontal="left" vertical="center"/>
      <protection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 quotePrefix="1">
      <alignment horizontal="center" wrapText="1"/>
    </xf>
    <xf numFmtId="43" fontId="4" fillId="0" borderId="0" xfId="42" applyFont="1" applyFill="1" applyAlignment="1">
      <alignment vertical="center"/>
    </xf>
    <xf numFmtId="0" fontId="24" fillId="0" borderId="12" xfId="72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43" fontId="4" fillId="0" borderId="0" xfId="0" applyNumberFormat="1" applyFont="1" applyFill="1" applyAlignment="1">
      <alignment/>
    </xf>
    <xf numFmtId="182" fontId="4" fillId="0" borderId="0" xfId="42" applyNumberFormat="1" applyFont="1" applyFill="1" applyAlignment="1">
      <alignment/>
    </xf>
    <xf numFmtId="182" fontId="4" fillId="0" borderId="0" xfId="42" applyNumberFormat="1" applyFont="1" applyFill="1" applyAlignment="1">
      <alignment vertical="center"/>
    </xf>
    <xf numFmtId="0" fontId="15" fillId="0" borderId="0" xfId="61" applyFont="1" applyFill="1" applyAlignment="1" quotePrefix="1">
      <alignment horizontal="center" vertical="center"/>
      <protection/>
    </xf>
    <xf numFmtId="18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wrapText="1" indent="3"/>
    </xf>
    <xf numFmtId="0" fontId="17" fillId="0" borderId="0" xfId="0" applyFont="1" applyFill="1" applyAlignment="1">
      <alignment horizontal="left"/>
    </xf>
    <xf numFmtId="186" fontId="14" fillId="0" borderId="13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9" fontId="14" fillId="0" borderId="0" xfId="0" applyNumberFormat="1" applyFont="1" applyFill="1" applyBorder="1" applyAlignment="1">
      <alignment horizontal="right" vertical="center"/>
    </xf>
    <xf numFmtId="206" fontId="13" fillId="0" borderId="0" xfId="42" applyNumberFormat="1" applyFont="1" applyFill="1" applyAlignment="1">
      <alignment horizontal="center" vertical="center"/>
    </xf>
    <xf numFmtId="186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 vertical="center" wrapText="1"/>
    </xf>
    <xf numFmtId="43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37" fontId="4" fillId="0" borderId="0" xfId="61" applyNumberFormat="1" applyFont="1" applyFill="1" applyAlignment="1">
      <alignment horizontal="right"/>
      <protection/>
    </xf>
    <xf numFmtId="37" fontId="14" fillId="0" borderId="0" xfId="61" applyNumberFormat="1" applyFont="1" applyFill="1" applyAlignment="1">
      <alignment horizontal="right" vertical="center"/>
      <protection/>
    </xf>
    <xf numFmtId="37" fontId="14" fillId="0" borderId="0" xfId="61" applyNumberFormat="1" applyFont="1" applyFill="1" applyBorder="1" applyAlignment="1">
      <alignment horizontal="right" vertical="center"/>
      <protection/>
    </xf>
    <xf numFmtId="182" fontId="4" fillId="0" borderId="0" xfId="42" applyNumberFormat="1" applyFont="1" applyFill="1" applyBorder="1" applyAlignment="1">
      <alignment/>
    </xf>
    <xf numFmtId="182" fontId="4" fillId="0" borderId="0" xfId="42" applyNumberFormat="1" applyFont="1" applyFill="1" applyAlignment="1">
      <alignment horizontal="right"/>
    </xf>
    <xf numFmtId="37" fontId="4" fillId="0" borderId="14" xfId="0" applyNumberFormat="1" applyFont="1" applyFill="1" applyBorder="1" applyAlignment="1">
      <alignment vertical="center"/>
    </xf>
    <xf numFmtId="37" fontId="4" fillId="0" borderId="0" xfId="61" applyNumberFormat="1" applyFont="1" applyFill="1" applyAlignment="1">
      <alignment horizontal="right" vertical="center"/>
      <protection/>
    </xf>
    <xf numFmtId="37" fontId="14" fillId="0" borderId="13" xfId="0" applyNumberFormat="1" applyFont="1" applyFill="1" applyBorder="1" applyAlignment="1">
      <alignment horizontal="right" vertical="center"/>
    </xf>
    <xf numFmtId="182" fontId="4" fillId="0" borderId="13" xfId="45" applyNumberFormat="1" applyFont="1" applyFill="1" applyBorder="1" applyAlignment="1">
      <alignment vertical="center"/>
    </xf>
    <xf numFmtId="182" fontId="4" fillId="0" borderId="13" xfId="42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62" fillId="0" borderId="0" xfId="42" applyNumberFormat="1" applyFont="1" applyFill="1" applyBorder="1" applyAlignment="1">
      <alignment/>
    </xf>
    <xf numFmtId="182" fontId="62" fillId="0" borderId="0" xfId="42" applyNumberFormat="1" applyFont="1" applyFill="1" applyAlignment="1">
      <alignment/>
    </xf>
    <xf numFmtId="182" fontId="62" fillId="0" borderId="0" xfId="42" applyNumberFormat="1" applyFont="1" applyFill="1" applyBorder="1" applyAlignment="1">
      <alignment horizontal="center" vertical="center"/>
    </xf>
    <xf numFmtId="182" fontId="62" fillId="0" borderId="13" xfId="42" applyNumberFormat="1" applyFont="1" applyFill="1" applyBorder="1" applyAlignment="1">
      <alignment horizontal="center" vertical="center"/>
    </xf>
    <xf numFmtId="183" fontId="0" fillId="0" borderId="0" xfId="71" applyNumberFormat="1" applyFont="1" applyFill="1" applyBorder="1" applyAlignment="1">
      <alignment vertical="center"/>
    </xf>
    <xf numFmtId="182" fontId="0" fillId="0" borderId="0" xfId="62" applyNumberFormat="1" applyFont="1" applyFill="1" applyBorder="1" applyAlignment="1">
      <alignment horizontal="center" vertical="center"/>
      <protection/>
    </xf>
    <xf numFmtId="182" fontId="62" fillId="0" borderId="10" xfId="42" applyNumberFormat="1" applyFont="1" applyFill="1" applyBorder="1" applyAlignment="1">
      <alignment/>
    </xf>
    <xf numFmtId="182" fontId="0" fillId="0" borderId="0" xfId="71" applyNumberFormat="1" applyFont="1" applyFill="1" applyBorder="1" applyAlignment="1">
      <alignment vertical="center"/>
    </xf>
    <xf numFmtId="191" fontId="0" fillId="0" borderId="0" xfId="62" applyNumberFormat="1" applyFont="1" applyFill="1" applyBorder="1" applyAlignment="1">
      <alignment horizontal="center" vertical="center"/>
      <protection/>
    </xf>
    <xf numFmtId="37" fontId="4" fillId="0" borderId="0" xfId="61" applyNumberFormat="1" applyFont="1" applyFill="1" applyBorder="1" applyAlignment="1">
      <alignment horizontal="right" vertical="center"/>
      <protection/>
    </xf>
    <xf numFmtId="182" fontId="63" fillId="0" borderId="13" xfId="42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indent="4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right" vertical="center"/>
    </xf>
    <xf numFmtId="0" fontId="16" fillId="0" borderId="0" xfId="62" applyFont="1" applyFill="1" applyBorder="1" applyAlignment="1">
      <alignment horizontal="center" vertical="center"/>
      <protection/>
    </xf>
    <xf numFmtId="0" fontId="15" fillId="0" borderId="13" xfId="72" applyFont="1" applyFill="1" applyBorder="1" applyAlignment="1">
      <alignment horizontal="right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Debit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dex Number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TCS02-Accounts-A3112-Eng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เครื่องหมายจุลภาค_lpnt2" xfId="71"/>
    <cellStyle name="ปกติ_lpnt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view="pageBreakPreview" zoomScaleSheetLayoutView="100" workbookViewId="0" topLeftCell="A1">
      <selection activeCell="A4" sqref="A4:F4"/>
    </sheetView>
  </sheetViews>
  <sheetFormatPr defaultColWidth="9.33203125" defaultRowHeight="24" customHeight="1"/>
  <cols>
    <col min="1" max="1" width="50.66015625" style="1" customWidth="1"/>
    <col min="2" max="2" width="15.33203125" style="1" customWidth="1"/>
    <col min="3" max="3" width="3.83203125" style="1" customWidth="1"/>
    <col min="4" max="4" width="16.66015625" style="1" customWidth="1"/>
    <col min="5" max="5" width="3.83203125" style="1" customWidth="1"/>
    <col min="6" max="6" width="15.83203125" style="1" customWidth="1"/>
    <col min="7" max="7" width="9.33203125" style="1" customWidth="1"/>
    <col min="8" max="9" width="17.5" style="1" bestFit="1" customWidth="1"/>
    <col min="10" max="16384" width="9.33203125" style="1" customWidth="1"/>
  </cols>
  <sheetData>
    <row r="1" spans="1:6" ht="26.25">
      <c r="A1" s="131" t="s">
        <v>50</v>
      </c>
      <c r="B1" s="131"/>
      <c r="C1" s="131"/>
      <c r="D1" s="131"/>
      <c r="E1" s="131"/>
      <c r="F1" s="131"/>
    </row>
    <row r="2" spans="1:6" ht="26.25">
      <c r="A2" s="131" t="s">
        <v>32</v>
      </c>
      <c r="B2" s="131"/>
      <c r="C2" s="131"/>
      <c r="D2" s="131"/>
      <c r="E2" s="131"/>
      <c r="F2" s="131"/>
    </row>
    <row r="3" spans="1:6" s="6" customFormat="1" ht="26.25">
      <c r="A3" s="131" t="s">
        <v>96</v>
      </c>
      <c r="B3" s="131"/>
      <c r="C3" s="131"/>
      <c r="D3" s="131"/>
      <c r="E3" s="131"/>
      <c r="F3" s="131"/>
    </row>
    <row r="4" spans="1:6" s="2" customFormat="1" ht="24" customHeight="1">
      <c r="A4" s="132" t="s">
        <v>33</v>
      </c>
      <c r="B4" s="132"/>
      <c r="C4" s="132"/>
      <c r="D4" s="132"/>
      <c r="E4" s="132"/>
      <c r="F4" s="132"/>
    </row>
    <row r="5" spans="1:6" s="2" customFormat="1" ht="9" customHeight="1">
      <c r="A5" s="27"/>
      <c r="B5" s="27"/>
      <c r="C5" s="27"/>
      <c r="D5" s="27"/>
      <c r="E5" s="27"/>
      <c r="F5" s="27"/>
    </row>
    <row r="6" spans="1:6" s="2" customFormat="1" ht="24" customHeight="1">
      <c r="A6" s="27"/>
      <c r="B6" s="27"/>
      <c r="C6" s="134" t="s">
        <v>52</v>
      </c>
      <c r="D6" s="134"/>
      <c r="E6" s="134"/>
      <c r="F6" s="91"/>
    </row>
    <row r="7" spans="1:6" s="2" customFormat="1" ht="24" customHeight="1">
      <c r="A7" s="7"/>
      <c r="B7" s="9"/>
      <c r="C7" s="9"/>
      <c r="D7" s="30" t="s">
        <v>42</v>
      </c>
      <c r="E7" s="9"/>
      <c r="F7" s="29" t="s">
        <v>42</v>
      </c>
    </row>
    <row r="8" spans="1:6" s="2" customFormat="1" ht="24" customHeight="1">
      <c r="A8" s="7"/>
      <c r="B8" s="9"/>
      <c r="C8" s="9"/>
      <c r="D8" s="29" t="s">
        <v>97</v>
      </c>
      <c r="E8" s="9"/>
      <c r="F8" s="29" t="s">
        <v>61</v>
      </c>
    </row>
    <row r="9" spans="1:6" s="2" customFormat="1" ht="24" customHeight="1">
      <c r="A9" s="7"/>
      <c r="B9" s="9" t="s">
        <v>0</v>
      </c>
      <c r="C9" s="9"/>
      <c r="D9" s="30">
        <v>2561</v>
      </c>
      <c r="E9" s="9"/>
      <c r="F9" s="30">
        <v>2560</v>
      </c>
    </row>
    <row r="10" spans="1:6" s="2" customFormat="1" ht="24" customHeight="1">
      <c r="A10" s="10" t="s">
        <v>10</v>
      </c>
      <c r="B10" s="11"/>
      <c r="C10" s="11"/>
      <c r="D10" s="11"/>
      <c r="E10" s="11"/>
      <c r="F10" s="11"/>
    </row>
    <row r="11" spans="1:9" s="2" customFormat="1" ht="24" customHeight="1">
      <c r="A11" s="7" t="s">
        <v>9</v>
      </c>
      <c r="B11" s="57">
        <v>4</v>
      </c>
      <c r="C11" s="57"/>
      <c r="D11" s="106">
        <v>71187676</v>
      </c>
      <c r="E11" s="57"/>
      <c r="F11" s="106">
        <v>91120215</v>
      </c>
      <c r="H11" s="89"/>
      <c r="I11" s="88"/>
    </row>
    <row r="12" spans="1:9" s="2" customFormat="1" ht="24" customHeight="1">
      <c r="A12" s="7" t="s">
        <v>68</v>
      </c>
      <c r="B12" s="12">
        <v>5</v>
      </c>
      <c r="C12" s="12"/>
      <c r="D12" s="106">
        <v>26786432</v>
      </c>
      <c r="E12" s="12"/>
      <c r="F12" s="106">
        <v>35667003</v>
      </c>
      <c r="H12" s="89"/>
      <c r="I12" s="88"/>
    </row>
    <row r="13" spans="1:9" s="2" customFormat="1" ht="24" customHeight="1">
      <c r="A13" s="7" t="s">
        <v>75</v>
      </c>
      <c r="B13" s="12"/>
      <c r="C13" s="12"/>
      <c r="D13" s="106">
        <v>1605517</v>
      </c>
      <c r="E13" s="12"/>
      <c r="F13" s="106">
        <v>752460</v>
      </c>
      <c r="H13" s="89"/>
      <c r="I13" s="88"/>
    </row>
    <row r="14" spans="1:9" s="2" customFormat="1" ht="24" customHeight="1">
      <c r="A14" s="7" t="s">
        <v>34</v>
      </c>
      <c r="B14" s="12">
        <v>6</v>
      </c>
      <c r="C14" s="12"/>
      <c r="D14" s="106">
        <v>92603301</v>
      </c>
      <c r="E14" s="12"/>
      <c r="F14" s="89">
        <v>37375455</v>
      </c>
      <c r="H14" s="89"/>
      <c r="I14" s="88"/>
    </row>
    <row r="15" spans="1:9" s="2" customFormat="1" ht="24" customHeight="1">
      <c r="A15" s="7" t="s">
        <v>45</v>
      </c>
      <c r="B15" s="12">
        <v>7</v>
      </c>
      <c r="C15" s="12"/>
      <c r="D15" s="106">
        <v>13213627</v>
      </c>
      <c r="E15" s="12"/>
      <c r="F15" s="89">
        <v>10620303</v>
      </c>
      <c r="H15" s="89"/>
      <c r="I15" s="88"/>
    </row>
    <row r="16" spans="1:9" s="2" customFormat="1" ht="24" customHeight="1">
      <c r="A16" s="87" t="s">
        <v>16</v>
      </c>
      <c r="B16" s="12">
        <v>8</v>
      </c>
      <c r="C16" s="12"/>
      <c r="D16" s="106">
        <v>213382133</v>
      </c>
      <c r="E16" s="12"/>
      <c r="F16" s="106">
        <v>166260344</v>
      </c>
      <c r="H16" s="89"/>
      <c r="I16" s="88"/>
    </row>
    <row r="17" spans="1:9" s="2" customFormat="1" ht="24" customHeight="1">
      <c r="A17" s="55" t="s">
        <v>53</v>
      </c>
      <c r="B17" s="57">
        <v>9</v>
      </c>
      <c r="C17" s="57"/>
      <c r="D17" s="107">
        <v>2607954</v>
      </c>
      <c r="E17" s="12"/>
      <c r="F17" s="107">
        <v>4235816</v>
      </c>
      <c r="H17" s="89"/>
      <c r="I17" s="88"/>
    </row>
    <row r="18" spans="1:9" s="2" customFormat="1" ht="24" customHeight="1">
      <c r="A18" s="7" t="s">
        <v>39</v>
      </c>
      <c r="B18" s="83"/>
      <c r="C18" s="83"/>
      <c r="D18" s="108">
        <v>471335</v>
      </c>
      <c r="E18" s="57"/>
      <c r="F18" s="108">
        <v>250531</v>
      </c>
      <c r="H18" s="89"/>
      <c r="I18" s="88"/>
    </row>
    <row r="19" spans="1:9" s="2" customFormat="1" ht="24" customHeight="1">
      <c r="A19" s="7" t="s">
        <v>17</v>
      </c>
      <c r="B19" s="57">
        <v>10</v>
      </c>
      <c r="C19" s="57"/>
      <c r="D19" s="108">
        <f>4931045-1605516.49</f>
        <v>3325528.51</v>
      </c>
      <c r="E19" s="57"/>
      <c r="F19" s="108">
        <v>3357894</v>
      </c>
      <c r="H19" s="89"/>
      <c r="I19" s="88"/>
    </row>
    <row r="20" spans="1:6" s="2" customFormat="1" ht="24" customHeight="1" thickBot="1">
      <c r="A20" s="14" t="s">
        <v>1</v>
      </c>
      <c r="B20" s="12"/>
      <c r="C20" s="12"/>
      <c r="D20" s="32">
        <f>SUM(D11:D19)</f>
        <v>425183503.51</v>
      </c>
      <c r="E20" s="12"/>
      <c r="F20" s="32">
        <f>SUM(F11:F19)</f>
        <v>349640021</v>
      </c>
    </row>
    <row r="21" s="2" customFormat="1" ht="24" customHeight="1" thickTop="1"/>
    <row r="22" s="2" customFormat="1" ht="24" customHeight="1"/>
    <row r="23" s="2" customFormat="1" ht="24" customHeight="1"/>
    <row r="24" s="2" customFormat="1" ht="24" customHeight="1"/>
    <row r="28" spans="1:3" ht="24" customHeight="1">
      <c r="A28" s="133" t="s">
        <v>51</v>
      </c>
      <c r="B28" s="133"/>
      <c r="C28" s="4"/>
    </row>
    <row r="29" spans="1:6" s="2" customFormat="1" ht="20.25" customHeight="1">
      <c r="A29" s="21"/>
      <c r="B29" s="4"/>
      <c r="C29" s="4"/>
      <c r="D29" s="31"/>
      <c r="E29" s="6"/>
      <c r="F29" s="31"/>
    </row>
    <row r="30" spans="1:6" s="2" customFormat="1" ht="20.25" customHeight="1">
      <c r="A30" s="21"/>
      <c r="B30" s="4"/>
      <c r="C30" s="4"/>
      <c r="D30" s="31"/>
      <c r="E30" s="6"/>
      <c r="F30" s="31"/>
    </row>
    <row r="31" spans="1:6" s="2" customFormat="1" ht="20.25" customHeight="1">
      <c r="A31" s="21"/>
      <c r="B31" s="4"/>
      <c r="C31" s="4"/>
      <c r="D31" s="31"/>
      <c r="E31" s="6"/>
      <c r="F31" s="31"/>
    </row>
    <row r="32" spans="1:6" s="56" customFormat="1" ht="23.25" customHeight="1">
      <c r="A32" s="96" t="s">
        <v>85</v>
      </c>
      <c r="B32" s="1"/>
      <c r="C32" s="129" t="s">
        <v>85</v>
      </c>
      <c r="D32" s="129"/>
      <c r="E32" s="129"/>
      <c r="F32" s="129"/>
    </row>
    <row r="33" spans="1:6" s="2" customFormat="1" ht="23.25" customHeight="1">
      <c r="A33" s="96" t="s">
        <v>86</v>
      </c>
      <c r="B33" s="1"/>
      <c r="C33" s="130" t="s">
        <v>87</v>
      </c>
      <c r="D33" s="130"/>
      <c r="E33" s="130"/>
      <c r="F33" s="130"/>
    </row>
  </sheetData>
  <sheetProtection password="C621" sheet="1" deleteColumns="0" deleteRows="0"/>
  <mergeCells count="8">
    <mergeCell ref="C32:F32"/>
    <mergeCell ref="C33:F33"/>
    <mergeCell ref="A1:F1"/>
    <mergeCell ref="A2:F2"/>
    <mergeCell ref="A3:F3"/>
    <mergeCell ref="A4:F4"/>
    <mergeCell ref="A28:B28"/>
    <mergeCell ref="C6:E6"/>
  </mergeCells>
  <printOptions/>
  <pageMargins left="1" right="0.3" top="1" bottom="0.5" header="0.5" footer="0.2"/>
  <pageSetup firstPageNumber="8" useFirstPageNumber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4"/>
  <sheetViews>
    <sheetView view="pageBreakPreview" zoomScale="93" zoomScaleSheetLayoutView="93" workbookViewId="0" topLeftCell="A1">
      <selection activeCell="A26" sqref="A26"/>
    </sheetView>
  </sheetViews>
  <sheetFormatPr defaultColWidth="9.33203125" defaultRowHeight="24" customHeight="1"/>
  <cols>
    <col min="1" max="1" width="56.83203125" style="1" customWidth="1"/>
    <col min="2" max="2" width="12.16015625" style="1" customWidth="1"/>
    <col min="3" max="3" width="3.83203125" style="1" customWidth="1"/>
    <col min="4" max="4" width="16" style="1" customWidth="1"/>
    <col min="5" max="5" width="3.33203125" style="1" customWidth="1"/>
    <col min="6" max="6" width="15.5" style="1" customWidth="1"/>
    <col min="7" max="7" width="9.33203125" style="1" customWidth="1"/>
    <col min="8" max="8" width="13.33203125" style="1" bestFit="1" customWidth="1"/>
    <col min="9" max="9" width="13.66015625" style="1" bestFit="1" customWidth="1"/>
    <col min="10" max="16384" width="9.33203125" style="1" customWidth="1"/>
  </cols>
  <sheetData>
    <row r="1" spans="1:6" ht="26.25">
      <c r="A1" s="131" t="s">
        <v>50</v>
      </c>
      <c r="B1" s="131"/>
      <c r="C1" s="131"/>
      <c r="D1" s="131"/>
      <c r="E1" s="131"/>
      <c r="F1" s="131"/>
    </row>
    <row r="2" spans="1:6" ht="26.25">
      <c r="A2" s="131" t="s">
        <v>60</v>
      </c>
      <c r="B2" s="131"/>
      <c r="C2" s="131"/>
      <c r="D2" s="131"/>
      <c r="E2" s="131"/>
      <c r="F2" s="131"/>
    </row>
    <row r="3" spans="1:6" s="6" customFormat="1" ht="26.25">
      <c r="A3" s="131" t="s">
        <v>96</v>
      </c>
      <c r="B3" s="131"/>
      <c r="C3" s="131"/>
      <c r="D3" s="131"/>
      <c r="E3" s="131"/>
      <c r="F3" s="131"/>
    </row>
    <row r="4" spans="1:6" s="2" customFormat="1" ht="24" customHeight="1">
      <c r="A4" s="132" t="s">
        <v>33</v>
      </c>
      <c r="B4" s="132"/>
      <c r="C4" s="132"/>
      <c r="D4" s="132"/>
      <c r="E4" s="132"/>
      <c r="F4" s="132"/>
    </row>
    <row r="5" spans="1:6" s="2" customFormat="1" ht="6" customHeight="1">
      <c r="A5" s="27"/>
      <c r="B5" s="27"/>
      <c r="C5" s="27"/>
      <c r="D5" s="27"/>
      <c r="E5" s="27"/>
      <c r="F5" s="27"/>
    </row>
    <row r="6" spans="1:6" s="2" customFormat="1" ht="24" customHeight="1">
      <c r="A6" s="27"/>
      <c r="B6" s="27"/>
      <c r="C6" s="134" t="s">
        <v>52</v>
      </c>
      <c r="D6" s="134"/>
      <c r="E6" s="134"/>
      <c r="F6" s="91"/>
    </row>
    <row r="7" spans="1:6" s="2" customFormat="1" ht="24" customHeight="1">
      <c r="A7" s="7"/>
      <c r="B7" s="9"/>
      <c r="C7" s="9"/>
      <c r="D7" s="30" t="s">
        <v>42</v>
      </c>
      <c r="E7" s="9"/>
      <c r="F7" s="29" t="s">
        <v>42</v>
      </c>
    </row>
    <row r="8" spans="1:6" s="2" customFormat="1" ht="24" customHeight="1">
      <c r="A8" s="7"/>
      <c r="B8" s="9"/>
      <c r="C8" s="9"/>
      <c r="D8" s="29" t="s">
        <v>97</v>
      </c>
      <c r="E8" s="9"/>
      <c r="F8" s="29" t="s">
        <v>61</v>
      </c>
    </row>
    <row r="9" spans="1:6" s="2" customFormat="1" ht="24" customHeight="1">
      <c r="A9" s="7"/>
      <c r="B9" s="9" t="s">
        <v>0</v>
      </c>
      <c r="C9" s="9"/>
      <c r="D9" s="30">
        <v>2561</v>
      </c>
      <c r="E9" s="9"/>
      <c r="F9" s="30">
        <v>2560</v>
      </c>
    </row>
    <row r="10" spans="1:6" s="2" customFormat="1" ht="24" customHeight="1">
      <c r="A10" s="10" t="s">
        <v>31</v>
      </c>
      <c r="D10" s="16"/>
      <c r="F10" s="16"/>
    </row>
    <row r="11" spans="1:6" s="2" customFormat="1" ht="24" customHeight="1">
      <c r="A11" s="94" t="s">
        <v>78</v>
      </c>
      <c r="D11" s="16"/>
      <c r="F11" s="16"/>
    </row>
    <row r="12" spans="1:6" s="2" customFormat="1" ht="24" customHeight="1">
      <c r="A12" s="2" t="s">
        <v>19</v>
      </c>
      <c r="B12" s="57">
        <v>11</v>
      </c>
      <c r="C12" s="57"/>
      <c r="D12" s="109">
        <v>202986872</v>
      </c>
      <c r="E12" s="57"/>
      <c r="F12" s="109">
        <v>163641612</v>
      </c>
    </row>
    <row r="13" spans="1:6" s="2" customFormat="1" ht="24" customHeight="1">
      <c r="A13" s="2" t="s">
        <v>18</v>
      </c>
      <c r="B13" s="57">
        <v>12</v>
      </c>
      <c r="C13" s="57"/>
      <c r="D13" s="109">
        <v>66907528</v>
      </c>
      <c r="E13" s="57"/>
      <c r="F13" s="109">
        <v>33880921</v>
      </c>
    </row>
    <row r="14" spans="1:6" s="2" customFormat="1" ht="24" customHeight="1">
      <c r="A14" s="2" t="s">
        <v>41</v>
      </c>
      <c r="B14" s="57"/>
      <c r="C14" s="57"/>
      <c r="D14" s="110">
        <v>963753</v>
      </c>
      <c r="E14" s="57"/>
      <c r="F14" s="110">
        <v>792507</v>
      </c>
    </row>
    <row r="15" spans="1:9" s="2" customFormat="1" ht="24" customHeight="1">
      <c r="A15" s="2" t="s">
        <v>20</v>
      </c>
      <c r="B15" s="57">
        <v>13</v>
      </c>
      <c r="C15" s="57"/>
      <c r="D15" s="110">
        <v>21040904</v>
      </c>
      <c r="E15" s="57"/>
      <c r="F15" s="110">
        <v>20871623</v>
      </c>
      <c r="I15" s="92"/>
    </row>
    <row r="16" spans="1:6" s="2" customFormat="1" ht="24" customHeight="1">
      <c r="A16" s="13" t="s">
        <v>2</v>
      </c>
      <c r="B16" s="12"/>
      <c r="C16" s="12"/>
      <c r="D16" s="33">
        <f>SUM(D12:D15)</f>
        <v>291899057</v>
      </c>
      <c r="E16" s="12"/>
      <c r="F16" s="33">
        <f>SUM(F12:F15)</f>
        <v>219186663</v>
      </c>
    </row>
    <row r="17" spans="1:6" s="2" customFormat="1" ht="7.5" customHeight="1">
      <c r="A17" s="13"/>
      <c r="B17" s="12"/>
      <c r="C17" s="12"/>
      <c r="D17" s="18"/>
      <c r="E17" s="12"/>
      <c r="F17" s="18"/>
    </row>
    <row r="18" spans="1:6" s="2" customFormat="1" ht="24" customHeight="1">
      <c r="A18" s="8" t="s">
        <v>21</v>
      </c>
      <c r="D18" s="11"/>
      <c r="F18" s="11"/>
    </row>
    <row r="19" spans="1:6" s="2" customFormat="1" ht="24" customHeight="1">
      <c r="A19" s="15" t="s">
        <v>13</v>
      </c>
      <c r="B19" s="12">
        <v>14</v>
      </c>
      <c r="C19" s="12"/>
      <c r="D19" s="19"/>
      <c r="E19" s="12"/>
      <c r="F19" s="19"/>
    </row>
    <row r="20" spans="1:6" s="2" customFormat="1" ht="24" customHeight="1">
      <c r="A20" s="20" t="s">
        <v>14</v>
      </c>
      <c r="B20" s="4"/>
      <c r="C20" s="4"/>
      <c r="D20" s="19"/>
      <c r="E20" s="4"/>
      <c r="F20" s="19"/>
    </row>
    <row r="21" spans="1:6" s="2" customFormat="1" ht="24" customHeight="1" thickBot="1">
      <c r="A21" s="51" t="s">
        <v>76</v>
      </c>
      <c r="B21" s="4"/>
      <c r="C21" s="4"/>
      <c r="D21" s="111">
        <v>500000000</v>
      </c>
      <c r="E21" s="4"/>
      <c r="F21" s="111">
        <v>500000000</v>
      </c>
    </row>
    <row r="22" spans="1:6" s="2" customFormat="1" ht="24" customHeight="1" thickTop="1">
      <c r="A22" s="20" t="s">
        <v>15</v>
      </c>
      <c r="B22" s="4"/>
      <c r="C22" s="4"/>
      <c r="D22" s="112"/>
      <c r="E22" s="4"/>
      <c r="F22" s="112"/>
    </row>
    <row r="23" spans="1:6" s="2" customFormat="1" ht="24" customHeight="1">
      <c r="A23" s="51" t="s">
        <v>76</v>
      </c>
      <c r="B23" s="51"/>
      <c r="C23" s="51"/>
      <c r="D23" s="19">
        <v>500000000</v>
      </c>
      <c r="E23" s="4"/>
      <c r="F23" s="19">
        <v>500000000</v>
      </c>
    </row>
    <row r="24" spans="1:6" s="2" customFormat="1" ht="8.25" customHeight="1">
      <c r="A24" s="135"/>
      <c r="B24" s="135"/>
      <c r="C24" s="51"/>
      <c r="D24" s="108"/>
      <c r="E24" s="51"/>
      <c r="F24" s="108"/>
    </row>
    <row r="25" spans="1:6" s="2" customFormat="1" ht="24" customHeight="1">
      <c r="A25" s="15" t="s">
        <v>64</v>
      </c>
      <c r="B25" s="4"/>
      <c r="C25" s="4"/>
      <c r="D25" s="126"/>
      <c r="E25" s="98"/>
      <c r="F25" s="126"/>
    </row>
    <row r="26" spans="1:9" s="2" customFormat="1" ht="24" customHeight="1">
      <c r="A26" s="20" t="s">
        <v>65</v>
      </c>
      <c r="B26" s="4"/>
      <c r="C26" s="4"/>
      <c r="D26" s="127">
        <f>-369546642+2831089</f>
        <v>-366715553</v>
      </c>
      <c r="E26" s="6"/>
      <c r="F26" s="127">
        <v>-369546642</v>
      </c>
      <c r="H26" s="17"/>
      <c r="I26" s="17"/>
    </row>
    <row r="27" spans="1:6" s="2" customFormat="1" ht="24" customHeight="1">
      <c r="A27" s="20" t="s">
        <v>22</v>
      </c>
      <c r="B27" s="4"/>
      <c r="C27" s="4"/>
      <c r="D27" s="113">
        <f>SUM(D23:D26)</f>
        <v>133284447</v>
      </c>
      <c r="E27" s="6"/>
      <c r="F27" s="113">
        <f>SUM(F23:F26)</f>
        <v>130453358</v>
      </c>
    </row>
    <row r="28" spans="1:6" s="2" customFormat="1" ht="24" customHeight="1" thickBot="1">
      <c r="A28" s="21" t="s">
        <v>23</v>
      </c>
      <c r="B28" s="4"/>
      <c r="C28" s="4"/>
      <c r="D28" s="60">
        <f>SUM(D16,D27)</f>
        <v>425183504</v>
      </c>
      <c r="E28" s="6"/>
      <c r="F28" s="60">
        <f>F27+F16</f>
        <v>349640021</v>
      </c>
    </row>
    <row r="29" spans="1:6" s="2" customFormat="1" ht="24" customHeight="1" thickTop="1">
      <c r="A29" s="21"/>
      <c r="B29" s="4"/>
      <c r="C29" s="4"/>
      <c r="D29" s="31"/>
      <c r="E29" s="6"/>
      <c r="F29" s="31"/>
    </row>
    <row r="30" spans="1:6" s="2" customFormat="1" ht="20.25" customHeight="1">
      <c r="A30" s="133" t="s">
        <v>51</v>
      </c>
      <c r="B30" s="133"/>
      <c r="C30" s="4"/>
      <c r="D30" s="31"/>
      <c r="E30" s="6"/>
      <c r="F30" s="31"/>
    </row>
    <row r="31" spans="1:6" s="2" customFormat="1" ht="20.25" customHeight="1">
      <c r="A31" s="4"/>
      <c r="B31" s="4"/>
      <c r="C31" s="4"/>
      <c r="D31" s="31"/>
      <c r="E31" s="6"/>
      <c r="F31" s="31"/>
    </row>
    <row r="32" spans="1:6" s="2" customFormat="1" ht="20.25" customHeight="1">
      <c r="A32" s="21"/>
      <c r="B32" s="4"/>
      <c r="C32" s="4"/>
      <c r="D32" s="31"/>
      <c r="E32" s="6"/>
      <c r="F32" s="31"/>
    </row>
    <row r="33" spans="1:6" s="56" customFormat="1" ht="23.25" customHeight="1">
      <c r="A33" s="96" t="s">
        <v>85</v>
      </c>
      <c r="B33" s="1"/>
      <c r="C33" s="129" t="s">
        <v>85</v>
      </c>
      <c r="D33" s="129"/>
      <c r="E33" s="129"/>
      <c r="F33" s="129"/>
    </row>
    <row r="34" spans="1:6" s="2" customFormat="1" ht="23.25" customHeight="1">
      <c r="A34" s="96" t="s">
        <v>86</v>
      </c>
      <c r="B34" s="1"/>
      <c r="C34" s="130" t="s">
        <v>87</v>
      </c>
      <c r="D34" s="130"/>
      <c r="E34" s="130"/>
      <c r="F34" s="130"/>
    </row>
    <row r="35" s="2" customFormat="1" ht="24" customHeight="1"/>
    <row r="36" s="2" customFormat="1" ht="24" customHeight="1"/>
  </sheetData>
  <sheetProtection password="C621" sheet="1" deleteColumns="0" deleteRows="0"/>
  <mergeCells count="9">
    <mergeCell ref="C34:F34"/>
    <mergeCell ref="C33:F33"/>
    <mergeCell ref="A30:B30"/>
    <mergeCell ref="A1:F1"/>
    <mergeCell ref="A24:B24"/>
    <mergeCell ref="A2:F2"/>
    <mergeCell ref="A3:F3"/>
    <mergeCell ref="A4:F4"/>
    <mergeCell ref="C6:E6"/>
  </mergeCells>
  <printOptions/>
  <pageMargins left="1" right="0.3" top="1" bottom="0.5" header="0.5" footer="0.2"/>
  <pageSetup firstPageNumber="8" useFirstPageNumber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9"/>
  <sheetViews>
    <sheetView view="pageBreakPreview" zoomScale="89" zoomScaleSheetLayoutView="89" workbookViewId="0" topLeftCell="A1">
      <selection activeCell="A12" sqref="A12"/>
    </sheetView>
  </sheetViews>
  <sheetFormatPr defaultColWidth="9.33203125" defaultRowHeight="24" customHeight="1"/>
  <cols>
    <col min="1" max="1" width="57.16015625" style="3" customWidth="1"/>
    <col min="2" max="2" width="10.33203125" style="3" customWidth="1"/>
    <col min="3" max="3" width="4.83203125" style="3" customWidth="1"/>
    <col min="4" max="4" width="17.83203125" style="3" customWidth="1"/>
    <col min="5" max="5" width="1.5" style="3" customWidth="1"/>
    <col min="6" max="6" width="15" style="3" customWidth="1"/>
    <col min="7" max="7" width="17.33203125" style="3" customWidth="1"/>
    <col min="8" max="8" width="17" style="3" bestFit="1" customWidth="1"/>
    <col min="9" max="9" width="12.33203125" style="3" bestFit="1" customWidth="1"/>
    <col min="10" max="16384" width="9.33203125" style="3" customWidth="1"/>
  </cols>
  <sheetData>
    <row r="1" spans="1:6" s="5" customFormat="1" ht="26.25">
      <c r="A1" s="136" t="s">
        <v>50</v>
      </c>
      <c r="B1" s="136"/>
      <c r="C1" s="136"/>
      <c r="D1" s="136"/>
      <c r="E1" s="136"/>
      <c r="F1" s="136"/>
    </row>
    <row r="2" spans="1:6" s="5" customFormat="1" ht="26.25">
      <c r="A2" s="136" t="s">
        <v>44</v>
      </c>
      <c r="B2" s="136"/>
      <c r="C2" s="136"/>
      <c r="D2" s="136"/>
      <c r="E2" s="136"/>
      <c r="F2" s="136"/>
    </row>
    <row r="3" spans="1:6" s="5" customFormat="1" ht="26.25">
      <c r="A3" s="136" t="s">
        <v>98</v>
      </c>
      <c r="B3" s="136"/>
      <c r="C3" s="136"/>
      <c r="D3" s="136"/>
      <c r="E3" s="136"/>
      <c r="F3" s="136"/>
    </row>
    <row r="4" spans="1:6" s="5" customFormat="1" ht="26.25">
      <c r="A4" s="137" t="s">
        <v>52</v>
      </c>
      <c r="B4" s="137"/>
      <c r="C4" s="137"/>
      <c r="D4" s="137"/>
      <c r="E4" s="137"/>
      <c r="F4" s="137"/>
    </row>
    <row r="5" spans="1:6" s="21" customFormat="1" ht="24" customHeight="1">
      <c r="A5" s="138" t="s">
        <v>33</v>
      </c>
      <c r="B5" s="138"/>
      <c r="C5" s="138"/>
      <c r="D5" s="138"/>
      <c r="E5" s="138"/>
      <c r="F5" s="138"/>
    </row>
    <row r="6" spans="1:4" s="21" customFormat="1" ht="3.75" customHeight="1">
      <c r="A6" s="28"/>
      <c r="B6" s="23"/>
      <c r="C6" s="23"/>
      <c r="D6" s="24"/>
    </row>
    <row r="7" spans="1:9" s="21" customFormat="1" ht="21.75" customHeight="1">
      <c r="A7" s="22"/>
      <c r="B7" s="23" t="s">
        <v>0</v>
      </c>
      <c r="C7" s="23"/>
      <c r="D7" s="30">
        <v>2561</v>
      </c>
      <c r="F7" s="30">
        <v>2560</v>
      </c>
      <c r="I7" s="80"/>
    </row>
    <row r="8" spans="1:3" s="4" customFormat="1" ht="21" customHeight="1">
      <c r="A8" s="22" t="s">
        <v>3</v>
      </c>
      <c r="B8" s="25"/>
      <c r="C8" s="25"/>
    </row>
    <row r="9" spans="1:6" s="4" customFormat="1" ht="21" customHeight="1">
      <c r="A9" s="26" t="s">
        <v>46</v>
      </c>
      <c r="B9" s="12"/>
      <c r="C9" s="25"/>
      <c r="D9" s="58">
        <v>92089476</v>
      </c>
      <c r="F9" s="58">
        <v>60373685</v>
      </c>
    </row>
    <row r="10" spans="1:6" s="4" customFormat="1" ht="21" customHeight="1">
      <c r="A10" s="26" t="s">
        <v>47</v>
      </c>
      <c r="B10" s="12"/>
      <c r="C10" s="25"/>
      <c r="D10" s="114">
        <v>-35696961</v>
      </c>
      <c r="F10" s="114">
        <v>-13869739</v>
      </c>
    </row>
    <row r="11" spans="1:6" s="4" customFormat="1" ht="21" customHeight="1">
      <c r="A11" s="26" t="s">
        <v>48</v>
      </c>
      <c r="B11" s="12"/>
      <c r="C11" s="25"/>
      <c r="D11" s="19">
        <f>D9+D10</f>
        <v>56392515</v>
      </c>
      <c r="F11" s="19">
        <f>SUM(F9:F10)</f>
        <v>46503946</v>
      </c>
    </row>
    <row r="12" spans="1:4" s="4" customFormat="1" ht="21" customHeight="1">
      <c r="A12" s="26" t="s">
        <v>111</v>
      </c>
      <c r="C12" s="25"/>
      <c r="D12" s="84"/>
    </row>
    <row r="13" spans="1:6" s="4" customFormat="1" ht="21" customHeight="1">
      <c r="A13" s="93" t="s">
        <v>95</v>
      </c>
      <c r="B13" s="12"/>
      <c r="C13" s="25"/>
      <c r="D13" s="115">
        <v>-757124</v>
      </c>
      <c r="F13" s="116">
        <v>12000018</v>
      </c>
    </row>
    <row r="14" spans="1:6" s="4" customFormat="1" ht="21" customHeight="1">
      <c r="A14" s="26" t="s">
        <v>58</v>
      </c>
      <c r="B14" s="12"/>
      <c r="C14" s="25"/>
      <c r="D14" s="19">
        <f>SUM(D13,D11)</f>
        <v>55635391</v>
      </c>
      <c r="F14" s="19">
        <f>SUM(F13,F11)</f>
        <v>58503964</v>
      </c>
    </row>
    <row r="15" spans="1:6" s="4" customFormat="1" ht="21" customHeight="1">
      <c r="A15" s="26" t="s">
        <v>24</v>
      </c>
      <c r="B15" s="12"/>
      <c r="C15" s="25"/>
      <c r="D15" s="58">
        <v>13653852</v>
      </c>
      <c r="F15" s="58">
        <v>5308154</v>
      </c>
    </row>
    <row r="16" spans="1:6" s="4" customFormat="1" ht="21" customHeight="1">
      <c r="A16" s="26" t="s">
        <v>38</v>
      </c>
      <c r="B16" s="12"/>
      <c r="C16" s="25"/>
      <c r="D16" s="58">
        <v>1007020</v>
      </c>
      <c r="F16" s="58">
        <v>1022992</v>
      </c>
    </row>
    <row r="17" spans="1:9" s="4" customFormat="1" ht="21" customHeight="1">
      <c r="A17" s="20" t="s">
        <v>4</v>
      </c>
      <c r="B17" s="12"/>
      <c r="C17" s="12"/>
      <c r="D17" s="58">
        <v>960701</v>
      </c>
      <c r="F17" s="58">
        <v>1126386</v>
      </c>
      <c r="H17" s="84"/>
      <c r="I17" s="104"/>
    </row>
    <row r="18" spans="1:6" s="4" customFormat="1" ht="21" customHeight="1">
      <c r="A18" s="52" t="s">
        <v>5</v>
      </c>
      <c r="B18" s="12"/>
      <c r="C18" s="25"/>
      <c r="D18" s="59">
        <f>SUM(D14:D17)</f>
        <v>71256964</v>
      </c>
      <c r="F18" s="59">
        <f>SUM(F14:F17)</f>
        <v>65961496</v>
      </c>
    </row>
    <row r="19" spans="1:6" s="4" customFormat="1" ht="21" customHeight="1">
      <c r="A19" s="22" t="s">
        <v>6</v>
      </c>
      <c r="B19" s="12"/>
      <c r="C19" s="25"/>
      <c r="D19" s="58"/>
      <c r="F19" s="58"/>
    </row>
    <row r="20" spans="1:9" s="4" customFormat="1" ht="21" customHeight="1">
      <c r="A20" s="20" t="s">
        <v>36</v>
      </c>
      <c r="B20" s="12"/>
      <c r="C20" s="25"/>
      <c r="D20" s="58">
        <v>43398017</v>
      </c>
      <c r="F20" s="58">
        <v>33304573</v>
      </c>
      <c r="H20" s="90"/>
      <c r="I20" s="19"/>
    </row>
    <row r="21" spans="1:9" s="4" customFormat="1" ht="21" customHeight="1">
      <c r="A21" s="20" t="s">
        <v>57</v>
      </c>
      <c r="B21" s="12"/>
      <c r="C21" s="25"/>
      <c r="D21" s="58">
        <v>-15438808</v>
      </c>
      <c r="F21" s="58">
        <v>-3471332</v>
      </c>
      <c r="H21" s="90"/>
      <c r="I21" s="19"/>
    </row>
    <row r="22" spans="1:8" s="4" customFormat="1" ht="21" customHeight="1">
      <c r="A22" s="20" t="s">
        <v>37</v>
      </c>
      <c r="B22" s="12"/>
      <c r="C22" s="25"/>
      <c r="D22" s="58">
        <v>12895753</v>
      </c>
      <c r="F22" s="58">
        <v>8474446</v>
      </c>
      <c r="H22" s="90"/>
    </row>
    <row r="23" spans="1:9" s="4" customFormat="1" ht="21" customHeight="1">
      <c r="A23" s="20" t="s">
        <v>29</v>
      </c>
      <c r="B23" s="12"/>
      <c r="C23" s="25"/>
      <c r="D23" s="58">
        <v>10634337</v>
      </c>
      <c r="F23" s="58">
        <v>6281881</v>
      </c>
      <c r="H23" s="90"/>
      <c r="I23" s="19"/>
    </row>
    <row r="24" spans="1:10" s="4" customFormat="1" ht="21" customHeight="1">
      <c r="A24" s="20" t="s">
        <v>30</v>
      </c>
      <c r="B24" s="12">
        <v>16</v>
      </c>
      <c r="C24" s="25"/>
      <c r="D24" s="58">
        <v>18076368</v>
      </c>
      <c r="F24" s="58">
        <v>14806743</v>
      </c>
      <c r="G24" s="105"/>
      <c r="H24" s="90"/>
      <c r="I24" s="19"/>
      <c r="J24" s="19"/>
    </row>
    <row r="25" spans="1:8" s="4" customFormat="1" ht="21" customHeight="1">
      <c r="A25" s="20" t="s">
        <v>55</v>
      </c>
      <c r="B25" s="25"/>
      <c r="C25" s="25"/>
      <c r="D25" s="101">
        <v>0</v>
      </c>
      <c r="F25" s="58">
        <v>491705</v>
      </c>
      <c r="H25" s="90"/>
    </row>
    <row r="26" spans="1:8" s="4" customFormat="1" ht="21" customHeight="1">
      <c r="A26" s="52" t="s">
        <v>49</v>
      </c>
      <c r="B26" s="25"/>
      <c r="C26" s="25"/>
      <c r="D26" s="67">
        <f>SUM(D20:D25)</f>
        <v>69565667</v>
      </c>
      <c r="F26" s="67">
        <f>SUM(F20:F25)</f>
        <v>59888016</v>
      </c>
      <c r="H26" s="90"/>
    </row>
    <row r="27" spans="1:8" s="4" customFormat="1" ht="21" customHeight="1">
      <c r="A27" s="4" t="s">
        <v>103</v>
      </c>
      <c r="B27" s="61"/>
      <c r="C27" s="61"/>
      <c r="D27" s="58">
        <f>D18-D26</f>
        <v>1691297</v>
      </c>
      <c r="F27" s="58">
        <f>F18-F26</f>
        <v>6073480</v>
      </c>
      <c r="H27" s="90"/>
    </row>
    <row r="28" spans="1:8" s="4" customFormat="1" ht="21" customHeight="1">
      <c r="A28" s="4" t="s">
        <v>59</v>
      </c>
      <c r="B28" s="25"/>
      <c r="C28" s="25"/>
      <c r="D28" s="101">
        <v>0</v>
      </c>
      <c r="E28" s="101"/>
      <c r="F28" s="101">
        <v>0</v>
      </c>
      <c r="H28" s="90"/>
    </row>
    <row r="29" spans="1:8" s="4" customFormat="1" ht="21" customHeight="1">
      <c r="A29" s="21" t="s">
        <v>104</v>
      </c>
      <c r="B29" s="61"/>
      <c r="C29" s="61"/>
      <c r="D29" s="59">
        <f>D27-D28</f>
        <v>1691297</v>
      </c>
      <c r="F29" s="59">
        <f>F27-F28</f>
        <v>6073480</v>
      </c>
      <c r="H29" s="90"/>
    </row>
    <row r="30" spans="1:8" s="4" customFormat="1" ht="24">
      <c r="A30" s="103" t="s">
        <v>105</v>
      </c>
      <c r="B30" s="61"/>
      <c r="C30" s="61"/>
      <c r="D30" s="101">
        <v>0</v>
      </c>
      <c r="E30" s="101"/>
      <c r="F30" s="101">
        <v>0</v>
      </c>
      <c r="G30" s="101"/>
      <c r="H30" s="90"/>
    </row>
    <row r="31" spans="1:8" s="4" customFormat="1" ht="24.75" thickBot="1">
      <c r="A31" s="21" t="s">
        <v>106</v>
      </c>
      <c r="B31" s="61"/>
      <c r="C31" s="61"/>
      <c r="D31" s="60">
        <f>SUM(D29:D30)</f>
        <v>1691297</v>
      </c>
      <c r="F31" s="60">
        <f>SUM(F29:F30)</f>
        <v>6073480</v>
      </c>
      <c r="H31" s="90"/>
    </row>
    <row r="32" spans="1:8" s="4" customFormat="1" ht="3.75" customHeight="1" thickTop="1">
      <c r="A32" s="21"/>
      <c r="B32" s="61"/>
      <c r="C32" s="61"/>
      <c r="D32" s="31"/>
      <c r="F32" s="31"/>
      <c r="H32" s="90"/>
    </row>
    <row r="33" spans="1:8" s="4" customFormat="1" ht="21" customHeight="1">
      <c r="A33" s="21" t="s">
        <v>107</v>
      </c>
      <c r="B33" s="12"/>
      <c r="C33" s="61"/>
      <c r="H33" s="90"/>
    </row>
    <row r="34" spans="1:6" s="2" customFormat="1" ht="23.25">
      <c r="A34" s="21" t="s">
        <v>108</v>
      </c>
      <c r="B34" s="12">
        <v>17</v>
      </c>
      <c r="C34" s="53" t="s">
        <v>35</v>
      </c>
      <c r="D34" s="100">
        <v>0.08</v>
      </c>
      <c r="E34" s="6"/>
      <c r="F34" s="100">
        <v>0.33</v>
      </c>
    </row>
    <row r="35" spans="1:6" s="2" customFormat="1" ht="3.75" customHeight="1">
      <c r="A35" s="21"/>
      <c r="B35" s="12"/>
      <c r="C35" s="4"/>
      <c r="D35" s="31"/>
      <c r="E35" s="6"/>
      <c r="F35" s="31"/>
    </row>
    <row r="36" spans="1:6" s="2" customFormat="1" ht="20.25" customHeight="1">
      <c r="A36" s="133" t="s">
        <v>51</v>
      </c>
      <c r="B36" s="133"/>
      <c r="C36" s="4"/>
      <c r="D36" s="31"/>
      <c r="E36" s="6"/>
      <c r="F36" s="31"/>
    </row>
    <row r="37" spans="1:6" s="2" customFormat="1" ht="6" customHeight="1">
      <c r="A37" s="4"/>
      <c r="B37" s="4"/>
      <c r="C37" s="4"/>
      <c r="D37" s="31"/>
      <c r="E37" s="6"/>
      <c r="F37" s="31"/>
    </row>
    <row r="38" spans="1:6" s="56" customFormat="1" ht="23.25" customHeight="1">
      <c r="A38" s="96" t="s">
        <v>85</v>
      </c>
      <c r="B38" s="1"/>
      <c r="C38" s="129" t="s">
        <v>85</v>
      </c>
      <c r="D38" s="129"/>
      <c r="E38" s="129"/>
      <c r="F38" s="129"/>
    </row>
    <row r="39" spans="1:6" s="2" customFormat="1" ht="23.25" customHeight="1">
      <c r="A39" s="96" t="s">
        <v>86</v>
      </c>
      <c r="B39" s="1"/>
      <c r="C39" s="130" t="s">
        <v>87</v>
      </c>
      <c r="D39" s="130"/>
      <c r="E39" s="130"/>
      <c r="F39" s="130"/>
    </row>
  </sheetData>
  <sheetProtection password="C621" sheet="1" deleteColumns="0" deleteRows="0"/>
  <mergeCells count="8">
    <mergeCell ref="C39:F39"/>
    <mergeCell ref="A36:B36"/>
    <mergeCell ref="A1:F1"/>
    <mergeCell ref="A2:F2"/>
    <mergeCell ref="A3:F3"/>
    <mergeCell ref="A4:F4"/>
    <mergeCell ref="A5:F5"/>
    <mergeCell ref="C38:F38"/>
  </mergeCells>
  <printOptions/>
  <pageMargins left="1" right="0.3" top="0.7" bottom="0.5" header="0.5" footer="0.2"/>
  <pageSetup firstPageNumber="8" useFirstPageNumber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9"/>
  <sheetViews>
    <sheetView view="pageBreakPreview" zoomScale="96" zoomScaleSheetLayoutView="96" workbookViewId="0" topLeftCell="A7">
      <selection activeCell="A14" sqref="A14"/>
    </sheetView>
  </sheetViews>
  <sheetFormatPr defaultColWidth="9.33203125" defaultRowHeight="21"/>
  <cols>
    <col min="1" max="1" width="58.16015625" style="3" customWidth="1"/>
    <col min="2" max="2" width="10.5" style="3" customWidth="1"/>
    <col min="3" max="3" width="5.33203125" style="3" bestFit="1" customWidth="1"/>
    <col min="4" max="4" width="15.16015625" style="3" customWidth="1"/>
    <col min="5" max="5" width="1.5" style="3" customWidth="1"/>
    <col min="6" max="6" width="16" style="3" bestFit="1" customWidth="1"/>
    <col min="7" max="7" width="9.33203125" style="3" customWidth="1"/>
    <col min="8" max="8" width="17" style="3" bestFit="1" customWidth="1"/>
    <col min="9" max="9" width="12.33203125" style="3" bestFit="1" customWidth="1"/>
    <col min="10" max="16384" width="9.33203125" style="3" customWidth="1"/>
  </cols>
  <sheetData>
    <row r="1" spans="1:6" s="5" customFormat="1" ht="24" customHeight="1">
      <c r="A1" s="136" t="s">
        <v>50</v>
      </c>
      <c r="B1" s="136"/>
      <c r="C1" s="136"/>
      <c r="D1" s="136"/>
      <c r="E1" s="136"/>
      <c r="F1" s="136"/>
    </row>
    <row r="2" spans="1:6" s="5" customFormat="1" ht="24" customHeight="1">
      <c r="A2" s="136" t="s">
        <v>44</v>
      </c>
      <c r="B2" s="136"/>
      <c r="C2" s="136"/>
      <c r="D2" s="136"/>
      <c r="E2" s="136"/>
      <c r="F2" s="136"/>
    </row>
    <row r="3" spans="1:6" s="5" customFormat="1" ht="24" customHeight="1">
      <c r="A3" s="136" t="s">
        <v>99</v>
      </c>
      <c r="B3" s="136"/>
      <c r="C3" s="136"/>
      <c r="D3" s="136"/>
      <c r="E3" s="136"/>
      <c r="F3" s="136"/>
    </row>
    <row r="4" spans="1:6" s="5" customFormat="1" ht="24" customHeight="1">
      <c r="A4" s="137" t="s">
        <v>52</v>
      </c>
      <c r="B4" s="137"/>
      <c r="C4" s="137"/>
      <c r="D4" s="137"/>
      <c r="E4" s="137"/>
      <c r="F4" s="137"/>
    </row>
    <row r="5" spans="1:6" s="21" customFormat="1" ht="24" customHeight="1">
      <c r="A5" s="138" t="s">
        <v>33</v>
      </c>
      <c r="B5" s="138"/>
      <c r="C5" s="138"/>
      <c r="D5" s="138"/>
      <c r="E5" s="138"/>
      <c r="F5" s="138"/>
    </row>
    <row r="6" spans="1:4" s="21" customFormat="1" ht="3.75" customHeight="1">
      <c r="A6" s="28"/>
      <c r="B6" s="23"/>
      <c r="C6" s="23"/>
      <c r="D6" s="24"/>
    </row>
    <row r="7" spans="1:9" s="21" customFormat="1" ht="21.75" customHeight="1">
      <c r="A7" s="22"/>
      <c r="B7" s="23" t="s">
        <v>0</v>
      </c>
      <c r="C7" s="23"/>
      <c r="D7" s="30">
        <v>2561</v>
      </c>
      <c r="F7" s="30">
        <v>2560</v>
      </c>
      <c r="I7" s="80"/>
    </row>
    <row r="8" spans="1:3" s="4" customFormat="1" ht="21" customHeight="1">
      <c r="A8" s="22" t="s">
        <v>3</v>
      </c>
      <c r="B8" s="25"/>
      <c r="C8" s="25"/>
    </row>
    <row r="9" spans="1:6" s="4" customFormat="1" ht="21" customHeight="1">
      <c r="A9" s="26" t="s">
        <v>46</v>
      </c>
      <c r="B9" s="12"/>
      <c r="C9" s="25"/>
      <c r="D9" s="58">
        <v>258369812</v>
      </c>
      <c r="F9" s="58">
        <v>203262513</v>
      </c>
    </row>
    <row r="10" spans="1:6" s="4" customFormat="1" ht="21" customHeight="1">
      <c r="A10" s="26" t="s">
        <v>47</v>
      </c>
      <c r="B10" s="12"/>
      <c r="C10" s="25"/>
      <c r="D10" s="114">
        <v>-104213305</v>
      </c>
      <c r="F10" s="114">
        <v>-14950485</v>
      </c>
    </row>
    <row r="11" spans="1:6" s="4" customFormat="1" ht="21" customHeight="1">
      <c r="A11" s="26" t="s">
        <v>48</v>
      </c>
      <c r="B11" s="12"/>
      <c r="C11" s="25"/>
      <c r="D11" s="19">
        <f>D9+D10</f>
        <v>154156507</v>
      </c>
      <c r="F11" s="19">
        <f>SUM(F9:F10)</f>
        <v>188312028</v>
      </c>
    </row>
    <row r="12" spans="1:3" s="4" customFormat="1" ht="21" customHeight="1">
      <c r="A12" s="26" t="s">
        <v>111</v>
      </c>
      <c r="C12" s="25"/>
    </row>
    <row r="13" spans="1:6" s="4" customFormat="1" ht="21" customHeight="1">
      <c r="A13" s="93" t="s">
        <v>110</v>
      </c>
      <c r="B13" s="12"/>
      <c r="C13" s="25"/>
      <c r="D13" s="116">
        <v>9602885</v>
      </c>
      <c r="F13" s="116">
        <v>-34211359</v>
      </c>
    </row>
    <row r="14" spans="1:6" s="4" customFormat="1" ht="21" customHeight="1">
      <c r="A14" s="26" t="s">
        <v>58</v>
      </c>
      <c r="B14" s="12"/>
      <c r="C14" s="25"/>
      <c r="D14" s="19">
        <f>SUM(D13,D11)</f>
        <v>163759392</v>
      </c>
      <c r="F14" s="19">
        <f>SUM(F13,F11)</f>
        <v>154100669</v>
      </c>
    </row>
    <row r="15" spans="1:6" s="4" customFormat="1" ht="21" customHeight="1">
      <c r="A15" s="26" t="s">
        <v>24</v>
      </c>
      <c r="B15" s="12"/>
      <c r="C15" s="25"/>
      <c r="D15" s="58">
        <v>39382513</v>
      </c>
      <c r="F15" s="58">
        <v>5740452</v>
      </c>
    </row>
    <row r="16" spans="1:10" s="4" customFormat="1" ht="21" customHeight="1">
      <c r="A16" s="26" t="s">
        <v>38</v>
      </c>
      <c r="B16" s="12"/>
      <c r="C16" s="25"/>
      <c r="D16" s="58">
        <v>2392317</v>
      </c>
      <c r="F16" s="58">
        <v>2517767</v>
      </c>
      <c r="J16" s="98"/>
    </row>
    <row r="17" spans="1:10" s="4" customFormat="1" ht="21" customHeight="1">
      <c r="A17" s="20" t="s">
        <v>4</v>
      </c>
      <c r="B17" s="12"/>
      <c r="C17" s="12"/>
      <c r="D17" s="58">
        <v>3183647</v>
      </c>
      <c r="F17" s="58">
        <v>3321146</v>
      </c>
      <c r="J17" s="98"/>
    </row>
    <row r="18" spans="1:10" s="4" customFormat="1" ht="21" customHeight="1">
      <c r="A18" s="52" t="s">
        <v>5</v>
      </c>
      <c r="B18" s="12"/>
      <c r="C18" s="25"/>
      <c r="D18" s="59">
        <f>SUM(D14:D17)</f>
        <v>208717869</v>
      </c>
      <c r="F18" s="59">
        <f>SUM(F14:F17)</f>
        <v>165680034</v>
      </c>
      <c r="J18" s="128"/>
    </row>
    <row r="19" spans="1:10" s="4" customFormat="1" ht="21" customHeight="1">
      <c r="A19" s="22" t="s">
        <v>6</v>
      </c>
      <c r="B19" s="12"/>
      <c r="C19" s="25"/>
      <c r="D19" s="58"/>
      <c r="F19" s="58"/>
      <c r="J19" s="128"/>
    </row>
    <row r="20" spans="1:10" s="4" customFormat="1" ht="21" customHeight="1">
      <c r="A20" s="20" t="s">
        <v>36</v>
      </c>
      <c r="B20" s="12"/>
      <c r="C20" s="25"/>
      <c r="D20" s="58">
        <v>128087455</v>
      </c>
      <c r="F20" s="58">
        <v>106965961</v>
      </c>
      <c r="H20" s="90"/>
      <c r="I20" s="19"/>
      <c r="J20" s="128"/>
    </row>
    <row r="21" spans="1:10" s="4" customFormat="1" ht="21" customHeight="1">
      <c r="A21" s="20" t="s">
        <v>57</v>
      </c>
      <c r="B21" s="12"/>
      <c r="C21" s="25"/>
      <c r="D21" s="58">
        <v>-37968393</v>
      </c>
      <c r="F21" s="58">
        <v>-19669144</v>
      </c>
      <c r="H21" s="90"/>
      <c r="I21" s="19"/>
      <c r="J21" s="128"/>
    </row>
    <row r="22" spans="1:10" s="4" customFormat="1" ht="21" customHeight="1">
      <c r="A22" s="20" t="s">
        <v>37</v>
      </c>
      <c r="B22" s="12"/>
      <c r="C22" s="25"/>
      <c r="D22" s="58">
        <v>36093624</v>
      </c>
      <c r="F22" s="58">
        <v>26496026</v>
      </c>
      <c r="H22" s="90"/>
      <c r="J22" s="128"/>
    </row>
    <row r="23" spans="1:10" s="4" customFormat="1" ht="21" customHeight="1">
      <c r="A23" s="20" t="s">
        <v>29</v>
      </c>
      <c r="B23" s="12"/>
      <c r="C23" s="25"/>
      <c r="D23" s="58">
        <v>29594515</v>
      </c>
      <c r="F23" s="58">
        <v>20877945</v>
      </c>
      <c r="H23" s="90"/>
      <c r="I23" s="19"/>
      <c r="J23" s="128"/>
    </row>
    <row r="24" spans="1:10" s="4" customFormat="1" ht="21" customHeight="1">
      <c r="A24" s="20" t="s">
        <v>30</v>
      </c>
      <c r="B24" s="12">
        <v>16</v>
      </c>
      <c r="C24" s="25"/>
      <c r="D24" s="58">
        <v>50079579</v>
      </c>
      <c r="F24" s="58">
        <v>45745114</v>
      </c>
      <c r="H24" s="90"/>
      <c r="I24" s="19"/>
      <c r="J24" s="128"/>
    </row>
    <row r="25" spans="1:10" s="4" customFormat="1" ht="21" customHeight="1">
      <c r="A25" s="20" t="s">
        <v>55</v>
      </c>
      <c r="B25" s="25"/>
      <c r="C25" s="25"/>
      <c r="D25" s="101">
        <v>0</v>
      </c>
      <c r="F25" s="58">
        <v>1462215</v>
      </c>
      <c r="H25" s="90"/>
      <c r="J25" s="98"/>
    </row>
    <row r="26" spans="1:10" s="4" customFormat="1" ht="21" customHeight="1">
      <c r="A26" s="52" t="s">
        <v>49</v>
      </c>
      <c r="B26" s="25"/>
      <c r="C26" s="25"/>
      <c r="D26" s="67">
        <f>SUM(D20:D25)</f>
        <v>205886780</v>
      </c>
      <c r="F26" s="67">
        <f>SUM(F20:F25)</f>
        <v>181878117</v>
      </c>
      <c r="H26" s="90"/>
      <c r="J26" s="98"/>
    </row>
    <row r="27" spans="1:10" s="4" customFormat="1" ht="21" customHeight="1">
      <c r="A27" s="4" t="s">
        <v>90</v>
      </c>
      <c r="B27" s="61"/>
      <c r="C27" s="61"/>
      <c r="D27" s="58">
        <f>D18-D26</f>
        <v>2831089</v>
      </c>
      <c r="F27" s="58">
        <f>F18-F26</f>
        <v>-16198083</v>
      </c>
      <c r="H27" s="90"/>
      <c r="J27" s="98"/>
    </row>
    <row r="28" spans="1:8" s="4" customFormat="1" ht="21" customHeight="1">
      <c r="A28" s="4" t="s">
        <v>59</v>
      </c>
      <c r="B28" s="25"/>
      <c r="C28" s="25"/>
      <c r="D28" s="101">
        <v>0</v>
      </c>
      <c r="E28" s="101"/>
      <c r="F28" s="101">
        <v>0</v>
      </c>
      <c r="G28" s="101"/>
      <c r="H28" s="90"/>
    </row>
    <row r="29" spans="1:8" s="4" customFormat="1" ht="21" customHeight="1">
      <c r="A29" s="21" t="s">
        <v>91</v>
      </c>
      <c r="B29" s="61"/>
      <c r="C29" s="61"/>
      <c r="D29" s="59">
        <f>D27-D28</f>
        <v>2831089</v>
      </c>
      <c r="F29" s="59">
        <f>F27-F28</f>
        <v>-16198083</v>
      </c>
      <c r="H29" s="90"/>
    </row>
    <row r="30" spans="1:8" s="4" customFormat="1" ht="24">
      <c r="A30" s="103" t="s">
        <v>88</v>
      </c>
      <c r="B30" s="61"/>
      <c r="C30" s="61"/>
      <c r="D30" s="101">
        <v>0</v>
      </c>
      <c r="E30" s="101"/>
      <c r="F30" s="101">
        <v>0</v>
      </c>
      <c r="G30" s="101"/>
      <c r="H30" s="90"/>
    </row>
    <row r="31" spans="1:8" s="4" customFormat="1" ht="24.75" thickBot="1">
      <c r="A31" s="21" t="s">
        <v>92</v>
      </c>
      <c r="B31" s="61"/>
      <c r="C31" s="61"/>
      <c r="D31" s="60">
        <f>SUM(D29:D30)</f>
        <v>2831089</v>
      </c>
      <c r="E31" s="98"/>
      <c r="F31" s="60">
        <f>SUM(F29:F30)</f>
        <v>-16198083</v>
      </c>
      <c r="H31" s="90"/>
    </row>
    <row r="32" spans="1:8" s="4" customFormat="1" ht="3.75" customHeight="1" thickTop="1">
      <c r="A32" s="21"/>
      <c r="B32" s="61"/>
      <c r="C32" s="61"/>
      <c r="D32" s="31"/>
      <c r="E32" s="98"/>
      <c r="F32" s="31"/>
      <c r="H32" s="90"/>
    </row>
    <row r="33" spans="1:8" s="4" customFormat="1" ht="21" customHeight="1">
      <c r="A33" s="21" t="s">
        <v>93</v>
      </c>
      <c r="B33" s="12"/>
      <c r="C33" s="61"/>
      <c r="H33" s="90"/>
    </row>
    <row r="34" spans="1:6" s="2" customFormat="1" ht="20.25" customHeight="1">
      <c r="A34" s="21" t="s">
        <v>94</v>
      </c>
      <c r="B34" s="12">
        <v>17</v>
      </c>
      <c r="C34" s="53" t="s">
        <v>35</v>
      </c>
      <c r="D34" s="100">
        <v>0.14</v>
      </c>
      <c r="E34" s="6"/>
      <c r="F34" s="100">
        <v>-0.87</v>
      </c>
    </row>
    <row r="35" spans="1:6" s="2" customFormat="1" ht="3.75" customHeight="1">
      <c r="A35" s="21"/>
      <c r="B35" s="12"/>
      <c r="C35" s="53"/>
      <c r="D35" s="31"/>
      <c r="E35" s="6"/>
      <c r="F35" s="31"/>
    </row>
    <row r="36" spans="1:6" s="2" customFormat="1" ht="20.25" customHeight="1">
      <c r="A36" s="133" t="s">
        <v>51</v>
      </c>
      <c r="B36" s="133"/>
      <c r="C36" s="4"/>
      <c r="D36" s="31"/>
      <c r="E36" s="6"/>
      <c r="F36" s="31"/>
    </row>
    <row r="37" spans="1:6" s="2" customFormat="1" ht="6" customHeight="1">
      <c r="A37" s="21"/>
      <c r="B37" s="4"/>
      <c r="C37" s="4"/>
      <c r="D37" s="31"/>
      <c r="E37" s="6"/>
      <c r="F37" s="31"/>
    </row>
    <row r="38" spans="1:6" s="56" customFormat="1" ht="23.25" customHeight="1">
      <c r="A38" s="96" t="s">
        <v>85</v>
      </c>
      <c r="B38" s="1"/>
      <c r="C38" s="129" t="s">
        <v>85</v>
      </c>
      <c r="D38" s="129"/>
      <c r="E38" s="129"/>
      <c r="F38" s="129"/>
    </row>
    <row r="39" spans="1:6" s="2" customFormat="1" ht="23.25" customHeight="1">
      <c r="A39" s="96" t="s">
        <v>86</v>
      </c>
      <c r="B39" s="1"/>
      <c r="C39" s="130" t="s">
        <v>87</v>
      </c>
      <c r="D39" s="130"/>
      <c r="E39" s="130"/>
      <c r="F39" s="130"/>
    </row>
  </sheetData>
  <sheetProtection password="C621" sheet="1" deleteColumns="0" deleteRows="0"/>
  <mergeCells count="8">
    <mergeCell ref="C38:F38"/>
    <mergeCell ref="C39:F39"/>
    <mergeCell ref="A36:B36"/>
    <mergeCell ref="A1:F1"/>
    <mergeCell ref="A2:F2"/>
    <mergeCell ref="A3:F3"/>
    <mergeCell ref="A4:F4"/>
    <mergeCell ref="A5:F5"/>
  </mergeCells>
  <printOptions/>
  <pageMargins left="1" right="0.3" top="0.7" bottom="0.5" header="0.5" footer="0.2"/>
  <pageSetup firstPageNumber="8" useFirstPageNumber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view="pageBreakPreview" zoomScaleSheetLayoutView="100" workbookViewId="0" topLeftCell="A1">
      <selection activeCell="A31" sqref="A31"/>
    </sheetView>
  </sheetViews>
  <sheetFormatPr defaultColWidth="9.33203125" defaultRowHeight="24" customHeight="1"/>
  <cols>
    <col min="1" max="1" width="54.66015625" style="79" customWidth="1"/>
    <col min="2" max="2" width="9.33203125" style="74" customWidth="1"/>
    <col min="3" max="3" width="13.16015625" style="79" customWidth="1"/>
    <col min="4" max="4" width="1.0078125" style="79" customWidth="1"/>
    <col min="5" max="5" width="15.33203125" style="79" bestFit="1" customWidth="1"/>
    <col min="6" max="6" width="1.0078125" style="79" customWidth="1"/>
    <col min="7" max="7" width="14.33203125" style="79" customWidth="1"/>
    <col min="8" max="8" width="8.83203125" style="79" customWidth="1"/>
    <col min="9" max="9" width="13.83203125" style="79" bestFit="1" customWidth="1"/>
    <col min="10" max="10" width="9.33203125" style="79" customWidth="1"/>
    <col min="11" max="11" width="8.66015625" style="79" customWidth="1"/>
    <col min="12" max="12" width="7.66015625" style="79" customWidth="1"/>
    <col min="13" max="16384" width="9.33203125" style="79" customWidth="1"/>
  </cols>
  <sheetData>
    <row r="1" spans="1:7" s="68" customFormat="1" ht="24" customHeight="1">
      <c r="A1" s="139" t="s">
        <v>50</v>
      </c>
      <c r="B1" s="139"/>
      <c r="C1" s="139"/>
      <c r="D1" s="139"/>
      <c r="E1" s="139"/>
      <c r="F1" s="139"/>
      <c r="G1" s="139"/>
    </row>
    <row r="2" spans="1:7" s="68" customFormat="1" ht="24" customHeight="1">
      <c r="A2" s="139" t="s">
        <v>43</v>
      </c>
      <c r="B2" s="139"/>
      <c r="C2" s="139"/>
      <c r="D2" s="139"/>
      <c r="E2" s="139"/>
      <c r="F2" s="139"/>
      <c r="G2" s="139"/>
    </row>
    <row r="3" spans="1:8" s="38" customFormat="1" ht="24" customHeight="1">
      <c r="A3" s="139" t="str">
        <f>'กำไรขาดทุนเบ็ดเสร็จ(9M)'!A3:F3</f>
        <v>สำหรับงวดเก้าเดือนสิ้นสุดวันที่ 30 กันยายน 2561</v>
      </c>
      <c r="B3" s="139"/>
      <c r="C3" s="139"/>
      <c r="D3" s="139"/>
      <c r="E3" s="139"/>
      <c r="F3" s="139"/>
      <c r="G3" s="139"/>
      <c r="H3" s="54"/>
    </row>
    <row r="4" spans="1:8" s="38" customFormat="1" ht="24" customHeight="1">
      <c r="A4" s="137" t="s">
        <v>52</v>
      </c>
      <c r="B4" s="137"/>
      <c r="C4" s="137"/>
      <c r="D4" s="137"/>
      <c r="E4" s="137"/>
      <c r="F4" s="137"/>
      <c r="G4" s="137"/>
      <c r="H4" s="54"/>
    </row>
    <row r="5" spans="1:7" s="69" customFormat="1" ht="24" customHeight="1">
      <c r="A5" s="140" t="s">
        <v>33</v>
      </c>
      <c r="B5" s="140"/>
      <c r="C5" s="140"/>
      <c r="D5" s="140"/>
      <c r="E5" s="140"/>
      <c r="F5" s="140"/>
      <c r="G5" s="140"/>
    </row>
    <row r="6" spans="1:7" s="69" customFormat="1" ht="9" customHeight="1">
      <c r="A6" s="70"/>
      <c r="B6" s="85"/>
      <c r="C6" s="70"/>
      <c r="D6" s="70"/>
      <c r="E6" s="70"/>
      <c r="F6" s="70"/>
      <c r="G6" s="70"/>
    </row>
    <row r="7" spans="1:7" s="69" customFormat="1" ht="24" customHeight="1">
      <c r="A7" s="71"/>
      <c r="B7" s="82" t="s">
        <v>0</v>
      </c>
      <c r="C7" s="71" t="s">
        <v>25</v>
      </c>
      <c r="D7" s="71"/>
      <c r="E7" s="71" t="s">
        <v>74</v>
      </c>
      <c r="F7" s="71"/>
      <c r="G7" s="71" t="s">
        <v>7</v>
      </c>
    </row>
    <row r="8" spans="1:7" s="69" customFormat="1" ht="24" customHeight="1">
      <c r="A8" s="73"/>
      <c r="B8" s="73"/>
      <c r="C8" s="71" t="s">
        <v>26</v>
      </c>
      <c r="D8" s="71"/>
      <c r="E8" s="71" t="s">
        <v>79</v>
      </c>
      <c r="F8" s="71"/>
      <c r="G8" s="71" t="s">
        <v>21</v>
      </c>
    </row>
    <row r="9" spans="1:7" s="69" customFormat="1" ht="24" customHeight="1">
      <c r="A9" s="73"/>
      <c r="B9" s="73"/>
      <c r="C9" s="72" t="s">
        <v>11</v>
      </c>
      <c r="D9" s="71"/>
      <c r="E9" s="72" t="s">
        <v>80</v>
      </c>
      <c r="F9" s="71"/>
      <c r="G9" s="72"/>
    </row>
    <row r="10" spans="1:7" s="69" customFormat="1" ht="24" customHeight="1">
      <c r="A10" s="73"/>
      <c r="B10" s="73"/>
      <c r="C10" s="71"/>
      <c r="D10" s="71"/>
      <c r="E10" s="71"/>
      <c r="F10" s="71"/>
      <c r="G10" s="71"/>
    </row>
    <row r="11" spans="1:7" s="69" customFormat="1" ht="24" customHeight="1">
      <c r="A11" s="76" t="s">
        <v>82</v>
      </c>
      <c r="B11" s="76"/>
      <c r="C11" s="117">
        <v>452000000</v>
      </c>
      <c r="D11" s="118"/>
      <c r="E11" s="117">
        <v>-365792549</v>
      </c>
      <c r="F11" s="117"/>
      <c r="G11" s="118">
        <f>SUM(C11:F11)</f>
        <v>86207451</v>
      </c>
    </row>
    <row r="12" spans="1:7" s="69" customFormat="1" ht="24" customHeight="1">
      <c r="A12" s="73" t="s">
        <v>62</v>
      </c>
      <c r="B12" s="86">
        <v>14</v>
      </c>
      <c r="C12" s="117">
        <v>33000000</v>
      </c>
      <c r="D12" s="118"/>
      <c r="E12" s="119" t="s">
        <v>66</v>
      </c>
      <c r="F12" s="117"/>
      <c r="G12" s="118">
        <f>SUM(C12:F12)</f>
        <v>33000000</v>
      </c>
    </row>
    <row r="13" spans="1:7" s="69" customFormat="1" ht="24" customHeight="1">
      <c r="A13" s="81" t="s">
        <v>67</v>
      </c>
      <c r="B13" s="75"/>
      <c r="C13" s="120" t="s">
        <v>66</v>
      </c>
      <c r="D13" s="121"/>
      <c r="E13" s="119">
        <v>-16198083</v>
      </c>
      <c r="F13" s="122"/>
      <c r="G13" s="122">
        <f>SUM(E13:F13,C13)</f>
        <v>-16198083</v>
      </c>
    </row>
    <row r="14" spans="1:7" s="69" customFormat="1" ht="24" customHeight="1" thickBot="1">
      <c r="A14" s="76" t="s">
        <v>100</v>
      </c>
      <c r="B14" s="76"/>
      <c r="C14" s="123">
        <f>SUM(C11:C13)</f>
        <v>485000000</v>
      </c>
      <c r="D14" s="124"/>
      <c r="E14" s="123">
        <f>SUM(E11:E13)</f>
        <v>-381990632</v>
      </c>
      <c r="F14" s="124"/>
      <c r="G14" s="123">
        <f>SUM(G11:G13)</f>
        <v>103009368</v>
      </c>
    </row>
    <row r="15" spans="1:7" s="69" customFormat="1" ht="24" customHeight="1" thickTop="1">
      <c r="A15" s="76"/>
      <c r="B15" s="76"/>
      <c r="C15" s="117"/>
      <c r="D15" s="118"/>
      <c r="E15" s="117"/>
      <c r="F15" s="117"/>
      <c r="G15" s="117"/>
    </row>
    <row r="16" spans="1:7" s="69" customFormat="1" ht="24" customHeight="1">
      <c r="A16" s="76" t="s">
        <v>77</v>
      </c>
      <c r="B16" s="76"/>
      <c r="C16" s="117">
        <v>500000000</v>
      </c>
      <c r="D16" s="118"/>
      <c r="E16" s="117">
        <v>-369546642.27</v>
      </c>
      <c r="F16" s="117"/>
      <c r="G16" s="122">
        <f>SUM(C16:E16)</f>
        <v>130453357.73000002</v>
      </c>
    </row>
    <row r="17" spans="1:7" s="69" customFormat="1" ht="24" customHeight="1">
      <c r="A17" s="81" t="s">
        <v>89</v>
      </c>
      <c r="B17" s="75"/>
      <c r="C17" s="119" t="s">
        <v>66</v>
      </c>
      <c r="D17" s="121"/>
      <c r="E17" s="125">
        <v>2831089</v>
      </c>
      <c r="F17" s="122"/>
      <c r="G17" s="122">
        <f>SUM(E17:F17,C17)</f>
        <v>2831089</v>
      </c>
    </row>
    <row r="18" spans="1:7" s="69" customFormat="1" ht="24" customHeight="1" thickBot="1">
      <c r="A18" s="76" t="s">
        <v>101</v>
      </c>
      <c r="B18" s="76"/>
      <c r="C18" s="123">
        <f>SUM(C16:C17)</f>
        <v>500000000</v>
      </c>
      <c r="D18" s="124"/>
      <c r="E18" s="123">
        <f>SUM(E16:E17)</f>
        <v>-366715553.27</v>
      </c>
      <c r="F18" s="124"/>
      <c r="G18" s="123">
        <f>SUM(G16:G17)</f>
        <v>133284446.73000002</v>
      </c>
    </row>
    <row r="19" spans="1:7" s="69" customFormat="1" ht="24" customHeight="1" thickTop="1">
      <c r="A19" s="77"/>
      <c r="B19" s="76"/>
      <c r="C19" s="78"/>
      <c r="D19" s="78"/>
      <c r="E19" s="78"/>
      <c r="F19" s="78"/>
      <c r="G19" s="78"/>
    </row>
    <row r="20" spans="1:7" s="69" customFormat="1" ht="24" customHeight="1">
      <c r="A20" s="77"/>
      <c r="B20" s="76"/>
      <c r="C20" s="78"/>
      <c r="D20" s="78"/>
      <c r="E20" s="78"/>
      <c r="F20" s="78"/>
      <c r="G20" s="78"/>
    </row>
    <row r="21" spans="1:7" s="69" customFormat="1" ht="24" customHeight="1">
      <c r="A21" s="77"/>
      <c r="B21" s="76"/>
      <c r="C21" s="78"/>
      <c r="D21" s="78"/>
      <c r="E21" s="78"/>
      <c r="F21" s="78"/>
      <c r="G21" s="78"/>
    </row>
    <row r="22" spans="1:7" s="69" customFormat="1" ht="24" customHeight="1">
      <c r="A22" s="77"/>
      <c r="B22" s="76"/>
      <c r="C22" s="78"/>
      <c r="D22" s="78"/>
      <c r="E22" s="78"/>
      <c r="F22" s="78"/>
      <c r="G22" s="78"/>
    </row>
    <row r="23" spans="1:7" s="69" customFormat="1" ht="24" customHeight="1">
      <c r="A23" s="77"/>
      <c r="B23" s="76"/>
      <c r="C23" s="78"/>
      <c r="D23" s="78"/>
      <c r="E23" s="78"/>
      <c r="F23" s="78"/>
      <c r="G23" s="78"/>
    </row>
    <row r="24" spans="1:7" s="69" customFormat="1" ht="24" customHeight="1">
      <c r="A24" s="77"/>
      <c r="B24" s="76"/>
      <c r="C24" s="78"/>
      <c r="D24" s="78"/>
      <c r="E24" s="78"/>
      <c r="F24" s="78"/>
      <c r="G24" s="78"/>
    </row>
    <row r="25" spans="1:7" s="69" customFormat="1" ht="24" customHeight="1">
      <c r="A25" s="77"/>
      <c r="B25" s="76"/>
      <c r="C25" s="78"/>
      <c r="D25" s="78"/>
      <c r="E25" s="78"/>
      <c r="F25" s="78"/>
      <c r="G25" s="78"/>
    </row>
    <row r="26" spans="1:7" s="69" customFormat="1" ht="24" customHeight="1">
      <c r="A26" s="77"/>
      <c r="B26" s="76"/>
      <c r="C26" s="78"/>
      <c r="D26" s="78"/>
      <c r="E26" s="78"/>
      <c r="F26" s="78"/>
      <c r="G26" s="78"/>
    </row>
    <row r="27" spans="1:7" s="69" customFormat="1" ht="24" customHeight="1">
      <c r="A27" s="77"/>
      <c r="B27" s="76"/>
      <c r="C27" s="78"/>
      <c r="D27" s="78"/>
      <c r="E27" s="78"/>
      <c r="F27" s="78"/>
      <c r="G27" s="78"/>
    </row>
    <row r="28" spans="1:7" s="69" customFormat="1" ht="24" customHeight="1">
      <c r="A28" s="141" t="s">
        <v>51</v>
      </c>
      <c r="B28" s="141"/>
      <c r="C28" s="141"/>
      <c r="D28" s="141"/>
      <c r="E28" s="78"/>
      <c r="F28" s="78"/>
      <c r="G28" s="78"/>
    </row>
    <row r="29" spans="1:6" s="2" customFormat="1" ht="20.25" customHeight="1">
      <c r="A29" s="21"/>
      <c r="B29" s="4"/>
      <c r="C29" s="4"/>
      <c r="D29" s="31"/>
      <c r="E29" s="6"/>
      <c r="F29" s="31"/>
    </row>
    <row r="30" spans="1:6" s="2" customFormat="1" ht="20.25" customHeight="1">
      <c r="A30" s="21"/>
      <c r="B30" s="4"/>
      <c r="C30" s="4"/>
      <c r="D30" s="31"/>
      <c r="E30" s="6"/>
      <c r="F30" s="31"/>
    </row>
    <row r="31" spans="1:6" s="2" customFormat="1" ht="20.25" customHeight="1">
      <c r="A31" s="21"/>
      <c r="B31" s="4"/>
      <c r="C31" s="4"/>
      <c r="D31" s="31"/>
      <c r="E31" s="6"/>
      <c r="F31" s="31"/>
    </row>
    <row r="32" spans="1:6" s="56" customFormat="1" ht="23.25" customHeight="1">
      <c r="A32" s="96" t="s">
        <v>85</v>
      </c>
      <c r="B32" s="1"/>
      <c r="C32" s="129" t="s">
        <v>85</v>
      </c>
      <c r="D32" s="129"/>
      <c r="E32" s="129"/>
      <c r="F32" s="129"/>
    </row>
    <row r="33" spans="1:6" s="2" customFormat="1" ht="23.25" customHeight="1">
      <c r="A33" s="96" t="s">
        <v>86</v>
      </c>
      <c r="B33" s="1"/>
      <c r="C33" s="130" t="s">
        <v>87</v>
      </c>
      <c r="D33" s="130"/>
      <c r="E33" s="130"/>
      <c r="F33" s="130"/>
    </row>
  </sheetData>
  <sheetProtection password="C621" sheet="1" deleteColumns="0" deleteRows="0"/>
  <mergeCells count="8">
    <mergeCell ref="C32:F32"/>
    <mergeCell ref="C33:F33"/>
    <mergeCell ref="A1:G1"/>
    <mergeCell ref="A2:G2"/>
    <mergeCell ref="A3:G3"/>
    <mergeCell ref="A4:G4"/>
    <mergeCell ref="A5:G5"/>
    <mergeCell ref="A28:D28"/>
  </mergeCells>
  <printOptions/>
  <pageMargins left="1" right="0.3" top="1" bottom="0.5" header="0.5" footer="0.2"/>
  <pageSetup firstPageNumber="8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45"/>
  <sheetViews>
    <sheetView tabSelected="1" view="pageBreakPreview" zoomScaleSheetLayoutView="100" workbookViewId="0" topLeftCell="A1">
      <selection activeCell="A31" sqref="A31"/>
    </sheetView>
  </sheetViews>
  <sheetFormatPr defaultColWidth="9.33203125" defaultRowHeight="24" customHeight="1"/>
  <cols>
    <col min="1" max="1" width="64.66015625" style="45" customWidth="1"/>
    <col min="2" max="2" width="10.5" style="45" bestFit="1" customWidth="1"/>
    <col min="3" max="3" width="15.5" style="45" bestFit="1" customWidth="1"/>
    <col min="4" max="4" width="1.83203125" style="45" customWidth="1"/>
    <col min="5" max="5" width="15.33203125" style="47" customWidth="1"/>
    <col min="6" max="8" width="9.16015625" style="45" customWidth="1"/>
    <col min="9" max="9" width="9.33203125" style="45" customWidth="1"/>
    <col min="10" max="10" width="7.83203125" style="45" customWidth="1"/>
    <col min="11" max="16384" width="9.33203125" style="45" customWidth="1"/>
  </cols>
  <sheetData>
    <row r="1" spans="1:5" s="40" customFormat="1" ht="24" customHeight="1">
      <c r="A1" s="142" t="s">
        <v>50</v>
      </c>
      <c r="B1" s="142"/>
      <c r="C1" s="142"/>
      <c r="D1" s="142"/>
      <c r="E1" s="142"/>
    </row>
    <row r="2" spans="1:5" s="40" customFormat="1" ht="24" customHeight="1">
      <c r="A2" s="142" t="s">
        <v>8</v>
      </c>
      <c r="B2" s="142"/>
      <c r="C2" s="142"/>
      <c r="D2" s="142"/>
      <c r="E2" s="142"/>
    </row>
    <row r="3" spans="1:8" s="40" customFormat="1" ht="24" customHeight="1">
      <c r="A3" s="142" t="str">
        <f>'กำไรขาดทุนเบ็ดเสร็จ(9M)'!A3:F3</f>
        <v>สำหรับงวดเก้าเดือนสิ้นสุดวันที่ 30 กันยายน 2561</v>
      </c>
      <c r="B3" s="142"/>
      <c r="C3" s="142"/>
      <c r="D3" s="142"/>
      <c r="E3" s="142"/>
      <c r="F3" s="62"/>
      <c r="G3" s="62"/>
      <c r="H3" s="62"/>
    </row>
    <row r="4" spans="1:5" s="40" customFormat="1" ht="24" customHeight="1">
      <c r="A4" s="137" t="s">
        <v>52</v>
      </c>
      <c r="B4" s="137"/>
      <c r="C4" s="137"/>
      <c r="D4" s="137"/>
      <c r="E4" s="137"/>
    </row>
    <row r="5" spans="1:5" s="41" customFormat="1" ht="24" customHeight="1">
      <c r="A5" s="143" t="s">
        <v>33</v>
      </c>
      <c r="B5" s="143"/>
      <c r="C5" s="143"/>
      <c r="D5" s="143"/>
      <c r="E5" s="143"/>
    </row>
    <row r="6" spans="1:5" s="41" customFormat="1" ht="4.5" customHeight="1">
      <c r="A6" s="42"/>
      <c r="B6" s="42"/>
      <c r="C6" s="43"/>
      <c r="D6" s="43"/>
      <c r="E6" s="44"/>
    </row>
    <row r="7" spans="1:5" s="41" customFormat="1" ht="24" customHeight="1">
      <c r="A7" s="42"/>
      <c r="B7" s="9"/>
      <c r="C7" s="30">
        <v>2561</v>
      </c>
      <c r="D7" s="21"/>
      <c r="E7" s="30">
        <v>2560</v>
      </c>
    </row>
    <row r="8" spans="1:2" ht="24" customHeight="1">
      <c r="A8" s="34" t="s">
        <v>40</v>
      </c>
      <c r="B8" s="34"/>
    </row>
    <row r="9" spans="1:9" ht="24" customHeight="1">
      <c r="A9" s="35" t="s">
        <v>27</v>
      </c>
      <c r="B9" s="35"/>
      <c r="C9" s="63">
        <v>259061781</v>
      </c>
      <c r="D9" s="46"/>
      <c r="E9" s="63">
        <v>207271322</v>
      </c>
      <c r="I9" s="35"/>
    </row>
    <row r="10" spans="1:9" ht="24" customHeight="1">
      <c r="A10" s="35" t="s">
        <v>83</v>
      </c>
      <c r="B10" s="35"/>
      <c r="C10" s="63">
        <v>-12424025</v>
      </c>
      <c r="D10" s="46"/>
      <c r="E10" s="63">
        <v>25439825</v>
      </c>
      <c r="I10" s="35"/>
    </row>
    <row r="11" spans="1:9" ht="24" customHeight="1">
      <c r="A11" s="35" t="s">
        <v>56</v>
      </c>
      <c r="B11" s="35"/>
      <c r="C11" s="63">
        <v>1539260</v>
      </c>
      <c r="D11" s="46"/>
      <c r="E11" s="63">
        <v>2543128</v>
      </c>
      <c r="I11" s="35"/>
    </row>
    <row r="12" spans="1:9" ht="24" customHeight="1">
      <c r="A12" s="36" t="s">
        <v>4</v>
      </c>
      <c r="B12" s="49"/>
      <c r="C12" s="63">
        <v>3183647</v>
      </c>
      <c r="D12" s="46"/>
      <c r="E12" s="63">
        <v>3321146</v>
      </c>
      <c r="I12" s="49"/>
    </row>
    <row r="13" spans="1:9" ht="24" customHeight="1">
      <c r="A13" s="36" t="s">
        <v>54</v>
      </c>
      <c r="B13" s="36"/>
      <c r="C13" s="63">
        <v>-111011219</v>
      </c>
      <c r="D13" s="46"/>
      <c r="E13" s="63">
        <v>-120517383</v>
      </c>
      <c r="I13" s="36"/>
    </row>
    <row r="14" spans="1:9" ht="24" customHeight="1">
      <c r="A14" s="36" t="s">
        <v>28</v>
      </c>
      <c r="B14" s="36"/>
      <c r="C14" s="63">
        <v>-35604288</v>
      </c>
      <c r="D14" s="46"/>
      <c r="E14" s="63">
        <v>-26906699</v>
      </c>
      <c r="I14" s="36"/>
    </row>
    <row r="15" spans="1:9" ht="24" customHeight="1">
      <c r="A15" s="36" t="s">
        <v>29</v>
      </c>
      <c r="B15" s="36"/>
      <c r="C15" s="63">
        <v>-29644894</v>
      </c>
      <c r="D15" s="46"/>
      <c r="E15" s="63">
        <v>-21031345</v>
      </c>
      <c r="I15" s="36"/>
    </row>
    <row r="16" spans="1:9" ht="24" customHeight="1">
      <c r="A16" s="36" t="s">
        <v>30</v>
      </c>
      <c r="B16" s="36"/>
      <c r="C16" s="63">
        <v>-47393842</v>
      </c>
      <c r="D16" s="46"/>
      <c r="E16" s="63">
        <v>-44652678</v>
      </c>
      <c r="I16" s="36"/>
    </row>
    <row r="17" spans="1:9" ht="24" customHeight="1">
      <c r="A17" s="36" t="s">
        <v>16</v>
      </c>
      <c r="B17" s="36"/>
      <c r="C17" s="63">
        <v>-47121789</v>
      </c>
      <c r="D17" s="46"/>
      <c r="E17" s="63">
        <v>-22279009</v>
      </c>
      <c r="I17" s="36"/>
    </row>
    <row r="18" spans="1:5" ht="24" customHeight="1">
      <c r="A18" s="37" t="s">
        <v>109</v>
      </c>
      <c r="B18" s="48"/>
      <c r="C18" s="64">
        <f>SUM(C9:C17)</f>
        <v>-19415369</v>
      </c>
      <c r="D18" s="46"/>
      <c r="E18" s="64">
        <f>SUM(E9:E17)</f>
        <v>3188307</v>
      </c>
    </row>
    <row r="19" spans="1:5" ht="3" customHeight="1">
      <c r="A19" s="37"/>
      <c r="B19" s="37"/>
      <c r="C19" s="46"/>
      <c r="D19" s="46"/>
      <c r="E19" s="46"/>
    </row>
    <row r="20" spans="1:5" ht="24" customHeight="1">
      <c r="A20" s="34" t="s">
        <v>73</v>
      </c>
      <c r="B20" s="34"/>
      <c r="C20" s="46"/>
      <c r="D20" s="46"/>
      <c r="E20" s="46"/>
    </row>
    <row r="21" spans="1:5" ht="24" customHeight="1">
      <c r="A21" s="36" t="s">
        <v>63</v>
      </c>
      <c r="B21" s="36"/>
      <c r="C21" s="63">
        <v>-1590</v>
      </c>
      <c r="D21" s="46"/>
      <c r="E21" s="63">
        <v>-89127</v>
      </c>
    </row>
    <row r="22" spans="1:5" ht="24" customHeight="1">
      <c r="A22" s="36" t="s">
        <v>81</v>
      </c>
      <c r="B22" s="36"/>
      <c r="C22" s="63">
        <v>-515580</v>
      </c>
      <c r="D22" s="46"/>
      <c r="E22" s="63">
        <v>-60000</v>
      </c>
    </row>
    <row r="23" spans="1:5" ht="24" customHeight="1">
      <c r="A23" s="37" t="s">
        <v>70</v>
      </c>
      <c r="B23" s="37"/>
      <c r="C23" s="64">
        <f>SUM(C21:C22)</f>
        <v>-517170</v>
      </c>
      <c r="D23" s="46"/>
      <c r="E23" s="64">
        <f>SUM(E21:E22)</f>
        <v>-149127</v>
      </c>
    </row>
    <row r="24" spans="1:5" ht="3" customHeight="1">
      <c r="A24" s="37"/>
      <c r="B24" s="37"/>
      <c r="C24" s="31"/>
      <c r="D24" s="46"/>
      <c r="E24" s="31"/>
    </row>
    <row r="25" spans="1:5" ht="24" customHeight="1">
      <c r="A25" s="34" t="s">
        <v>72</v>
      </c>
      <c r="B25" s="37"/>
      <c r="C25" s="31"/>
      <c r="D25" s="46"/>
      <c r="E25" s="31"/>
    </row>
    <row r="26" spans="1:5" ht="24" customHeight="1">
      <c r="A26" s="36" t="s">
        <v>69</v>
      </c>
      <c r="B26" s="37"/>
      <c r="C26" s="95">
        <v>0</v>
      </c>
      <c r="D26" s="46"/>
      <c r="E26" s="31">
        <v>33000000</v>
      </c>
    </row>
    <row r="27" spans="1:5" ht="24" customHeight="1">
      <c r="A27" s="37" t="s">
        <v>71</v>
      </c>
      <c r="B27" s="37"/>
      <c r="C27" s="95">
        <f>SUM(C25:C26)</f>
        <v>0</v>
      </c>
      <c r="D27" s="46"/>
      <c r="E27" s="64">
        <f>SUM(E25:E26)</f>
        <v>33000000</v>
      </c>
    </row>
    <row r="28" spans="1:5" ht="3" customHeight="1">
      <c r="A28" s="37"/>
      <c r="B28" s="37"/>
      <c r="C28" s="31"/>
      <c r="D28" s="46"/>
      <c r="E28" s="31"/>
    </row>
    <row r="29" spans="1:5" ht="24" customHeight="1">
      <c r="A29" s="38" t="s">
        <v>84</v>
      </c>
      <c r="B29" s="38"/>
      <c r="C29" s="63">
        <f>C18+C23+C27</f>
        <v>-19932539</v>
      </c>
      <c r="D29" s="46"/>
      <c r="E29" s="63">
        <v>36039180</v>
      </c>
    </row>
    <row r="30" spans="1:5" ht="24" customHeight="1">
      <c r="A30" s="38" t="s">
        <v>12</v>
      </c>
      <c r="B30" s="38"/>
      <c r="C30" s="63">
        <v>91120215</v>
      </c>
      <c r="D30" s="46"/>
      <c r="E30" s="63">
        <v>66986399</v>
      </c>
    </row>
    <row r="31" spans="1:5" ht="24" customHeight="1" thickBot="1">
      <c r="A31" s="39" t="s">
        <v>102</v>
      </c>
      <c r="B31" s="50"/>
      <c r="C31" s="66">
        <f>SUM(C29:C30)</f>
        <v>71187676</v>
      </c>
      <c r="D31" s="46"/>
      <c r="E31" s="66">
        <f>SUM(E29:E30)</f>
        <v>103025579</v>
      </c>
    </row>
    <row r="32" spans="2:5" ht="3.75" customHeight="1" thickTop="1">
      <c r="B32" s="37"/>
      <c r="C32" s="31"/>
      <c r="D32" s="46"/>
      <c r="E32" s="65"/>
    </row>
    <row r="33" spans="1:6" ht="22.5" customHeight="1">
      <c r="A33" s="97" t="s">
        <v>51</v>
      </c>
      <c r="C33" s="102"/>
      <c r="D33" s="47"/>
      <c r="F33" s="47"/>
    </row>
    <row r="34" ht="22.5" customHeight="1"/>
    <row r="35" spans="1:6" ht="22.5" customHeight="1">
      <c r="A35" s="96" t="s">
        <v>85</v>
      </c>
      <c r="B35" s="129" t="s">
        <v>85</v>
      </c>
      <c r="C35" s="129"/>
      <c r="D35" s="129"/>
      <c r="E35" s="129"/>
      <c r="F35" s="99"/>
    </row>
    <row r="36" spans="1:6" ht="22.5" customHeight="1">
      <c r="A36" s="96" t="s">
        <v>86</v>
      </c>
      <c r="B36" s="130" t="s">
        <v>87</v>
      </c>
      <c r="C36" s="130"/>
      <c r="D36" s="130"/>
      <c r="E36" s="130"/>
      <c r="F36" s="96"/>
    </row>
    <row r="45" ht="24" customHeight="1">
      <c r="A45" s="47"/>
    </row>
  </sheetData>
  <sheetProtection password="C621" sheet="1" deleteColumns="0" deleteRows="0"/>
  <mergeCells count="7">
    <mergeCell ref="B36:E36"/>
    <mergeCell ref="A1:E1"/>
    <mergeCell ref="A2:E2"/>
    <mergeCell ref="A3:E3"/>
    <mergeCell ref="A4:E4"/>
    <mergeCell ref="A5:E5"/>
    <mergeCell ref="B35:E35"/>
  </mergeCells>
  <printOptions/>
  <pageMargins left="1" right="0.3" top="1" bottom="0.5" header="0.5" footer="0.2"/>
  <pageSetup firstPageNumber="8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sthongarunsang</dc:creator>
  <cp:keywords/>
  <dc:description/>
  <cp:lastModifiedBy>nsasia</cp:lastModifiedBy>
  <cp:lastPrinted>2018-11-12T10:20:20Z</cp:lastPrinted>
  <dcterms:created xsi:type="dcterms:W3CDTF">2003-03-27T06:59:00Z</dcterms:created>
  <dcterms:modified xsi:type="dcterms:W3CDTF">2018-11-16T10:21:28Z</dcterms:modified>
  <cp:category/>
  <cp:version/>
  <cp:contentType/>
  <cp:contentStatus/>
</cp:coreProperties>
</file>